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2"/>
  </bookViews>
  <sheets>
    <sheet name="記載要領" sheetId="1" r:id="rId1"/>
    <sheet name="★要求表★" sheetId="2" r:id="rId2"/>
    <sheet name="補助金の算出一覧" sheetId="3" r:id="rId3"/>
    <sheet name="１_事務費" sheetId="4" r:id="rId4"/>
    <sheet name="２_儀礼費" sheetId="5" r:id="rId5"/>
    <sheet name="３_研修費" sheetId="6" r:id="rId6"/>
    <sheet name="４_滞在費等" sheetId="7" r:id="rId7"/>
    <sheet name="５_交流費" sheetId="8" r:id="rId8"/>
    <sheet name="６_その他" sheetId="9" r:id="rId9"/>
  </sheets>
  <definedNames>
    <definedName name="_xlnm.Print_Area" localSheetId="1">'★要求表★'!$A$6:$J$44</definedName>
    <definedName name="_xlnm.Print_Area" localSheetId="3">'１_事務費'!$A$6:$G$51</definedName>
    <definedName name="_xlnm.Print_Area" localSheetId="4">'２_儀礼費'!$A$6:$G$51</definedName>
    <definedName name="_xlnm.Print_Area" localSheetId="5">'３_研修費'!$A$6:$G$51</definedName>
    <definedName name="_xlnm.Print_Area" localSheetId="6">'４_滞在費等'!$A$15:$K$51</definedName>
    <definedName name="_xlnm.Print_Area" localSheetId="7">'５_交流費'!$A$7:$G$51</definedName>
    <definedName name="_xlnm.Print_Area" localSheetId="8">'６_その他'!$A$5:$G$51</definedName>
    <definedName name="_xlnm.Print_Area" localSheetId="2">'補助金の算出一覧'!$A$1:$G$34</definedName>
  </definedNames>
  <calcPr fullCalcOnLoad="1"/>
</workbook>
</file>

<file path=xl/comments2.xml><?xml version="1.0" encoding="utf-8"?>
<comments xmlns="http://schemas.openxmlformats.org/spreadsheetml/2006/main">
  <authors>
    <author>user</author>
    <author>NYKK-PC-B</author>
  </authors>
  <commentList>
    <comment ref="C10" authorId="0">
      <text>
        <r>
          <rPr>
            <b/>
            <sz val="12"/>
            <rFont val="ＭＳ Ｐゴシック"/>
            <family val="3"/>
          </rPr>
          <t>ドロップダウンリストで該当するものをリストから選択してください。補助金の計算結果に影響します。</t>
        </r>
      </text>
    </comment>
    <comment ref="H2" authorId="1">
      <text>
        <r>
          <rPr>
            <b/>
            <sz val="12"/>
            <rFont val="MS P ゴシック"/>
            <family val="3"/>
          </rPr>
          <t>ドロップダウンより該当するものを選択してください</t>
        </r>
      </text>
    </comment>
    <comment ref="B17" authorId="1">
      <text>
        <r>
          <rPr>
            <b/>
            <sz val="12"/>
            <rFont val="MS P ゴシック"/>
            <family val="3"/>
          </rPr>
          <t>時期を公表できる範囲で記入。
協会の資料の記載します。
変更・確定の折には、事務局まで連絡ください。</t>
        </r>
      </text>
    </comment>
    <comment ref="B12" authorId="1">
      <text>
        <r>
          <rPr>
            <b/>
            <sz val="12"/>
            <rFont val="MS P ゴシック"/>
            <family val="3"/>
          </rPr>
          <t xml:space="preserve">事業の目的や予定している事業内容を記入してください。
協会の資料等に記載する際に参考にします。
</t>
        </r>
        <r>
          <rPr>
            <sz val="12"/>
            <rFont val="MS P ゴシック"/>
            <family val="3"/>
          </rPr>
          <t xml:space="preserve">
</t>
        </r>
      </text>
    </comment>
    <comment ref="E9" authorId="1">
      <text>
        <r>
          <rPr>
            <b/>
            <sz val="12"/>
            <rFont val="MS P ゴシック"/>
            <family val="3"/>
          </rPr>
          <t>事業名を正確に記入してください。
協会の正式な資料に記載します。</t>
        </r>
      </text>
    </comment>
  </commentList>
</comments>
</file>

<file path=xl/comments3.xml><?xml version="1.0" encoding="utf-8"?>
<comments xmlns="http://schemas.openxmlformats.org/spreadsheetml/2006/main">
  <authors>
    <author>NYKK</author>
    <author>user</author>
    <author>NYKK-PC-B</author>
  </authors>
  <commentList>
    <comment ref="E12" authorId="0">
      <text>
        <r>
          <rPr>
            <b/>
            <sz val="9"/>
            <rFont val="ＭＳ Ｐゴシック"/>
            <family val="3"/>
          </rPr>
          <t>補助対象外の随行や南砺市外から参加した児童生徒など</t>
        </r>
        <r>
          <rPr>
            <sz val="9"/>
            <rFont val="ＭＳ Ｐゴシック"/>
            <family val="3"/>
          </rPr>
          <t xml:space="preserve">
</t>
        </r>
      </text>
    </comment>
    <comment ref="I20" authorId="0">
      <text>
        <r>
          <rPr>
            <sz val="9"/>
            <rFont val="ＭＳ Ｐゴシック"/>
            <family val="3"/>
          </rPr>
          <t xml:space="preserve">作業用データあり
</t>
        </r>
      </text>
    </comment>
    <comment ref="J20" authorId="0">
      <text>
        <r>
          <rPr>
            <b/>
            <sz val="9"/>
            <rFont val="ＭＳ Ｐゴシック"/>
            <family val="3"/>
          </rPr>
          <t>作業用データあり</t>
        </r>
        <r>
          <rPr>
            <sz val="9"/>
            <rFont val="ＭＳ Ｐゴシック"/>
            <family val="3"/>
          </rPr>
          <t xml:space="preserve">
</t>
        </r>
      </text>
    </comment>
    <comment ref="E30" authorId="0">
      <text>
        <r>
          <rPr>
            <b/>
            <sz val="9"/>
            <rFont val="ＭＳ Ｐゴシック"/>
            <family val="3"/>
          </rPr>
          <t>作業用データあり</t>
        </r>
        <r>
          <rPr>
            <sz val="9"/>
            <rFont val="ＭＳ Ｐゴシック"/>
            <family val="3"/>
          </rPr>
          <t xml:space="preserve">
</t>
        </r>
      </text>
    </comment>
    <comment ref="F30" authorId="0">
      <text>
        <r>
          <rPr>
            <b/>
            <sz val="9"/>
            <rFont val="ＭＳ Ｐゴシック"/>
            <family val="3"/>
          </rPr>
          <t>作業用データあり</t>
        </r>
        <r>
          <rPr>
            <sz val="9"/>
            <rFont val="ＭＳ Ｐゴシック"/>
            <family val="3"/>
          </rPr>
          <t xml:space="preserve">
</t>
        </r>
      </text>
    </comment>
    <comment ref="C11" authorId="1">
      <text>
        <r>
          <rPr>
            <b/>
            <sz val="11"/>
            <rFont val="MS P ゴシック"/>
            <family val="3"/>
          </rPr>
          <t>小中学生の交流の場合</t>
        </r>
        <r>
          <rPr>
            <b/>
            <sz val="9"/>
            <rFont val="MS P ゴシック"/>
            <family val="3"/>
          </rPr>
          <t xml:space="preserve">
受入側生徒が29人まで→最大3名
30～39人まで→最大4名
40～49人まで→最大5名
以降10名増えるごとに補助対象の大人の最大人数が1人ずつ増えます。</t>
        </r>
      </text>
    </comment>
    <comment ref="F23" authorId="2">
      <text>
        <r>
          <rPr>
            <sz val="14"/>
            <rFont val="MS P ゴシック"/>
            <family val="3"/>
          </rPr>
          <t xml:space="preserve">受入時の南砺市児童・生徒の
</t>
        </r>
        <r>
          <rPr>
            <b/>
            <sz val="14"/>
            <rFont val="MS P ゴシック"/>
            <family val="3"/>
          </rPr>
          <t>宿泊費</t>
        </r>
        <r>
          <rPr>
            <sz val="14"/>
            <rFont val="MS P ゴシック"/>
            <family val="3"/>
          </rPr>
          <t>と</t>
        </r>
        <r>
          <rPr>
            <b/>
            <sz val="14"/>
            <rFont val="MS P ゴシック"/>
            <family val="3"/>
          </rPr>
          <t>食事代</t>
        </r>
        <r>
          <rPr>
            <sz val="14"/>
            <rFont val="MS P ゴシック"/>
            <family val="3"/>
          </rPr>
          <t xml:space="preserve">→1/3補助
</t>
        </r>
      </text>
    </comment>
    <comment ref="E1" authorId="2">
      <text>
        <r>
          <rPr>
            <b/>
            <sz val="11"/>
            <rFont val="MS P ゴシック"/>
            <family val="3"/>
          </rPr>
          <t>ドロップダウンより選択してください</t>
        </r>
      </text>
    </comment>
  </commentList>
</comments>
</file>

<file path=xl/comments4.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5.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 ref="E10" authorId="0">
      <text>
        <r>
          <rPr>
            <b/>
            <sz val="9"/>
            <rFont val="ＭＳ Ｐゴシック"/>
            <family val="3"/>
          </rPr>
          <t>限度額
　小学生　　三千円
　中学生　　三万円
　一般　　　五万円</t>
        </r>
      </text>
    </comment>
  </commentList>
</comments>
</file>

<file path=xl/comments6.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7.xml><?xml version="1.0" encoding="utf-8"?>
<comments xmlns="http://schemas.openxmlformats.org/spreadsheetml/2006/main">
  <authors>
    <author>NYKK</author>
    <author>user</author>
  </authors>
  <commentList>
    <comment ref="K15" authorId="0">
      <text>
        <r>
          <rPr>
            <b/>
            <sz val="9"/>
            <rFont val="ＭＳ Ｐゴシック"/>
            <family val="3"/>
          </rPr>
          <t>決算時に領収書等のコピーを添付し、その番号を記載する。</t>
        </r>
      </text>
    </comment>
    <comment ref="I19" authorId="1">
      <text>
        <r>
          <rPr>
            <sz val="16"/>
            <rFont val="HGPｺﾞｼｯｸE"/>
            <family val="3"/>
          </rPr>
          <t>南砺市児童・生徒の宿泊費・食事→1/3補助　
（自動計算のため入力禁止）</t>
        </r>
      </text>
    </comment>
    <comment ref="H19" authorId="1">
      <text>
        <r>
          <rPr>
            <sz val="16"/>
            <rFont val="HGPｺﾞｼｯｸE"/>
            <family val="3"/>
          </rPr>
          <t>南砺市児童・生徒の宿泊費・食事代は、
こちらに支出額を入力してください。
右隣に補助対象額が自動計算されます。</t>
        </r>
      </text>
    </comment>
  </commentList>
</comments>
</file>

<file path=xl/comments8.xml><?xml version="1.0" encoding="utf-8"?>
<comments xmlns="http://schemas.openxmlformats.org/spreadsheetml/2006/main">
  <authors>
    <author>NYKK</author>
  </authors>
  <commentList>
    <comment ref="G7" authorId="0">
      <text>
        <r>
          <rPr>
            <b/>
            <sz val="9"/>
            <rFont val="ＭＳ Ｐゴシック"/>
            <family val="3"/>
          </rPr>
          <t>決算時に領収書等のコピーを添付し、その番号を記載する。</t>
        </r>
      </text>
    </comment>
  </commentList>
</comments>
</file>

<file path=xl/comments9.xml><?xml version="1.0" encoding="utf-8"?>
<comments xmlns="http://schemas.openxmlformats.org/spreadsheetml/2006/main">
  <authors>
    <author>NYKK</author>
  </authors>
  <commentList>
    <comment ref="G5" authorId="0">
      <text>
        <r>
          <rPr>
            <b/>
            <sz val="9"/>
            <rFont val="ＭＳ Ｐゴシック"/>
            <family val="3"/>
          </rPr>
          <t>決算時に領収書等のコピーを添付し、その番号を記載する。</t>
        </r>
      </text>
    </comment>
  </commentList>
</comments>
</file>

<file path=xl/sharedStrings.xml><?xml version="1.0" encoding="utf-8"?>
<sst xmlns="http://schemas.openxmlformats.org/spreadsheetml/2006/main" count="550" uniqueCount="228">
  <si>
    <t>(様式１）</t>
  </si>
  <si>
    <t>事業名</t>
  </si>
  <si>
    <t>地域</t>
  </si>
  <si>
    <t>補助金交付団体</t>
  </si>
  <si>
    <t>事業の概要</t>
  </si>
  <si>
    <t>実施時期</t>
  </si>
  <si>
    <t>参加人員</t>
  </si>
  <si>
    <t>①事務費</t>
  </si>
  <si>
    <t>②儀礼費　</t>
  </si>
  <si>
    <t>③研修費　</t>
  </si>
  <si>
    <t>負担金</t>
  </si>
  <si>
    <t>⑤交流費</t>
  </si>
  <si>
    <t>⑥その他</t>
  </si>
  <si>
    <t>収入計</t>
  </si>
  <si>
    <t>支出計</t>
  </si>
  <si>
    <t>及び補助金要望額</t>
  </si>
  <si>
    <t>円</t>
  </si>
  <si>
    <t>その他特記事項</t>
  </si>
  <si>
    <t>補助要綱、補助基準に合わない場合等、要望事項を記入してください。</t>
  </si>
  <si>
    <t>過去の実績(見込)</t>
  </si>
  <si>
    <t>に入力してください。</t>
  </si>
  <si>
    <t>●収入の部</t>
  </si>
  <si>
    <t>人数</t>
  </si>
  <si>
    <t>合計</t>
  </si>
  <si>
    <t>□支出の部</t>
  </si>
  <si>
    <t>区分番号</t>
  </si>
  <si>
    <t>区分</t>
  </si>
  <si>
    <t>補助対象外経費</t>
  </si>
  <si>
    <t>支出書類グループ番号</t>
  </si>
  <si>
    <t>事務費</t>
  </si>
  <si>
    <t>儀礼費</t>
  </si>
  <si>
    <t>研修費</t>
  </si>
  <si>
    <t>交流費</t>
  </si>
  <si>
    <t>その他</t>
  </si>
  <si>
    <t>☆補助金の計算</t>
  </si>
  <si>
    <t>項目</t>
  </si>
  <si>
    <t>品目</t>
  </si>
  <si>
    <t>支出額</t>
  </si>
  <si>
    <t>補助対象</t>
  </si>
  <si>
    <t>補助対象外</t>
  </si>
  <si>
    <t>支出証拠書類番号</t>
  </si>
  <si>
    <t>手数料</t>
  </si>
  <si>
    <t>振込み手数料</t>
  </si>
  <si>
    <t>通信費</t>
  </si>
  <si>
    <t>印刷製本費</t>
  </si>
  <si>
    <t>消耗品</t>
  </si>
  <si>
    <t>土産費</t>
  </si>
  <si>
    <t>通信運搬費</t>
  </si>
  <si>
    <t>謝礼</t>
  </si>
  <si>
    <t>会場使用料</t>
  </si>
  <si>
    <t>ファイル</t>
  </si>
  <si>
    <t>電話代</t>
  </si>
  <si>
    <t>案内通知はがき代</t>
  </si>
  <si>
    <t>事前研修会場使用料</t>
  </si>
  <si>
    <t>筆記用具</t>
  </si>
  <si>
    <t>郵便切手代</t>
  </si>
  <si>
    <t>ステージハンガー作成代</t>
  </si>
  <si>
    <t>パーティー会場借り上げ代</t>
  </si>
  <si>
    <t>会場装飾費用一式</t>
  </si>
  <si>
    <t>飲食費</t>
  </si>
  <si>
    <t>名</t>
  </si>
  <si>
    <t>（補助金ベース）</t>
  </si>
  <si>
    <t>①</t>
  </si>
  <si>
    <t>②</t>
  </si>
  <si>
    <t>補助対象経費</t>
  </si>
  <si>
    <t>収入および支出</t>
  </si>
  <si>
    <t>全体事業費</t>
  </si>
  <si>
    <t>円</t>
  </si>
  <si>
    <t>実施単価</t>
  </si>
  <si>
    <t>補助対象単価</t>
  </si>
  <si>
    <t>補助金要望額</t>
  </si>
  <si>
    <t>③</t>
  </si>
  <si>
    <t>④</t>
  </si>
  <si>
    <t>【記載要領】</t>
  </si>
  <si>
    <t>（総事業費ベース）</t>
  </si>
  <si>
    <t>実行委員会</t>
  </si>
  <si>
    <t>協会補助金</t>
  </si>
  <si>
    <t>（入力例）</t>
  </si>
  <si>
    <t>○○市小学生受入れ事業</t>
  </si>
  <si>
    <t>△△県○○市</t>
  </si>
  <si>
    <t>お土産</t>
  </si>
  <si>
    <t>地元芸能の練習会</t>
  </si>
  <si>
    <t>小道具作成費</t>
  </si>
  <si>
    <t>材料費</t>
  </si>
  <si>
    <t>練習会時飲み物</t>
  </si>
  <si>
    <t>滞在費等</t>
  </si>
  <si>
    <t>案内文書等印刷費</t>
  </si>
  <si>
    <t>講師謝礼（図書券@5000*2)</t>
  </si>
  <si>
    <t>小中学生事業の場合</t>
  </si>
  <si>
    <t>一般交流事業の場合</t>
  </si>
  <si>
    <t>総事業費　285,250円　　うち補助金　255,000円</t>
  </si>
  <si>
    <t xml:space="preserve"> 受入</t>
  </si>
  <si>
    <t>補助対象合計</t>
  </si>
  <si>
    <t>※事業の費用を算出する場合に、訪問側の負担金も含める場合は、それぞれの金額も記入してください。</t>
  </si>
  <si>
    <t>訪問側
参加者負担金(生徒)</t>
  </si>
  <si>
    <t>訪問側
参加者負担金(大人)</t>
  </si>
  <si>
    <t>受入側
参加者負担金（生徒）</t>
  </si>
  <si>
    <t>受入側
参加者負担金（大人）</t>
  </si>
  <si>
    <t>受入側
参加者（補助対象外）</t>
  </si>
  <si>
    <t>合計</t>
  </si>
  <si>
    <t>・・・（A）</t>
  </si>
  <si>
    <t>=(A)/2</t>
  </si>
  <si>
    <t>渡航費</t>
  </si>
  <si>
    <t>補助対象外</t>
  </si>
  <si>
    <t>事業区分</t>
  </si>
  <si>
    <t>中学生の交流</t>
  </si>
  <si>
    <t>事業コード</t>
  </si>
  <si>
    <t>小学生の交流</t>
  </si>
  <si>
    <t>一般の交流</t>
  </si>
  <si>
    <t>その他</t>
  </si>
  <si>
    <t>補助金合計</t>
  </si>
  <si>
    <t>④滞在費</t>
  </si>
  <si>
    <t>滞在費</t>
  </si>
  <si>
    <t>受入</t>
  </si>
  <si>
    <t>訪問側</t>
  </si>
  <si>
    <t>児童・生徒</t>
  </si>
  <si>
    <t>随行</t>
  </si>
  <si>
    <t>南砺市児童・生徒</t>
  </si>
  <si>
    <t>南砺市大人など</t>
  </si>
  <si>
    <t>訪問側参加者</t>
  </si>
  <si>
    <t>負担金</t>
  </si>
  <si>
    <t>訪問者随行</t>
  </si>
  <si>
    <t>受入参加者</t>
  </si>
  <si>
    <t>受入大人など</t>
  </si>
  <si>
    <t>差引</t>
  </si>
  <si>
    <t>小計</t>
  </si>
  <si>
    <t>南砺市小計</t>
  </si>
  <si>
    <t>合計</t>
  </si>
  <si>
    <t>事務局記入欄</t>
  </si>
  <si>
    <t>※下表は記入しないでください。</t>
  </si>
  <si>
    <t>申請区分</t>
  </si>
  <si>
    <t>事業コード</t>
  </si>
  <si>
    <t>会長</t>
  </si>
  <si>
    <t>理事長</t>
  </si>
  <si>
    <t>事務局長</t>
  </si>
  <si>
    <t>合議</t>
  </si>
  <si>
    <t>担当</t>
  </si>
  <si>
    <t>備考・その他</t>
  </si>
  <si>
    <t>補助金算出の基本情報になります。</t>
  </si>
  <si>
    <t>★本シートは【事業計画書】となります。</t>
  </si>
  <si>
    <t>年度</t>
  </si>
  <si>
    <t>予算要求表</t>
  </si>
  <si>
    <t>区分</t>
  </si>
  <si>
    <t>予算書</t>
  </si>
  <si>
    <t>実績報告書</t>
  </si>
  <si>
    <t>受入事業は様式が異なります。</t>
  </si>
  <si>
    <t>○○交流協会</t>
  </si>
  <si>
    <t>△△△実行委員会</t>
  </si>
  <si>
    <t xml:space="preserve">①友好都市の△△県○○市から小学生を受け入れ、南砺市民との交流会やホームステイ等を通じてお互いに友好を深め、相互理解と健康な身体と精神を養うことを目的として実施するもの。
</t>
  </si>
  <si>
    <t>≪事務費≫</t>
  </si>
  <si>
    <t>打合せに係る費用（実行委員会開催の会場や資料印刷、通信費）</t>
  </si>
  <si>
    <t>その他事務に係る費用</t>
  </si>
  <si>
    <t>≪儀礼費≫</t>
  </si>
  <si>
    <t>お土産に係る費用</t>
  </si>
  <si>
    <t>補助対象額にそれぞれ上限あり。</t>
  </si>
  <si>
    <t>小学生交流：3,000円。中学生交流：30,000円。高校生・一般交流：100,000円。</t>
  </si>
  <si>
    <t>相手先との連絡に係る資料・通信費など。</t>
  </si>
  <si>
    <t>≪研修費≫</t>
  </si>
  <si>
    <t>事前・事後の研修会や説明会等の費用。</t>
  </si>
  <si>
    <t>会場使用や資料コピー、講師謝礼など。</t>
  </si>
  <si>
    <t>≪渡航費等≫</t>
  </si>
  <si>
    <t>相互の取り決めで、市内滞在時の費用について、受入側で対応する場合、その経費。</t>
  </si>
  <si>
    <t>一人当</t>
  </si>
  <si>
    <t>≪交流費≫</t>
  </si>
  <si>
    <t>受入れた児童・生徒が南砺市側の児童・生徒とともに行う交流活動に係る費用。</t>
  </si>
  <si>
    <t>交流会に係る費用。（１事業につき、１回まで補助対象とする。）</t>
  </si>
  <si>
    <t>≪その他≫</t>
  </si>
  <si>
    <t>報告書製作に係る費用（上限10万円。製作部数は、100部程度で）</t>
  </si>
  <si>
    <t>一般交流においては、基本的に対象外。</t>
  </si>
  <si>
    <t>←差引が大きい場合は、参加者負担を減らすことなど、検討してください。</t>
  </si>
  <si>
    <t>←自動計算で、1,000円未満切捨てています。</t>
  </si>
  <si>
    <t>事務費</t>
  </si>
  <si>
    <t>一般交流においても補助対象とする。</t>
  </si>
  <si>
    <t>宿泊先に、受入側の児童・生徒も宿泊する場合、その随行も含めて、補助要綱の派遣事業に沿って算出。</t>
  </si>
  <si>
    <t>その他</t>
  </si>
  <si>
    <t>交流費</t>
  </si>
  <si>
    <t>研修費</t>
  </si>
  <si>
    <t>儀礼費</t>
  </si>
  <si>
    <t>⑤</t>
  </si>
  <si>
    <t>明細書のシートに、それぞれ項目と金額を記入してください。</t>
  </si>
  <si>
    <t>報告書</t>
  </si>
  <si>
    <t>↓</t>
  </si>
  <si>
    <r>
      <t>本様式を記入される前に、</t>
    </r>
    <r>
      <rPr>
        <b/>
        <sz val="14"/>
        <color indexed="10"/>
        <rFont val="ＭＳ Ｐゴシック"/>
        <family val="3"/>
      </rPr>
      <t>補助金交付要綱</t>
    </r>
    <r>
      <rPr>
        <sz val="14"/>
        <rFont val="ＭＳ Ｐゴシック"/>
        <family val="3"/>
      </rPr>
      <t>をご確認ください。</t>
    </r>
  </si>
  <si>
    <r>
      <t>シート</t>
    </r>
    <r>
      <rPr>
        <b/>
        <sz val="14"/>
        <color indexed="10"/>
        <rFont val="ＭＳ Ｐゴシック"/>
        <family val="3"/>
      </rPr>
      <t>『要求表』</t>
    </r>
    <r>
      <rPr>
        <sz val="14"/>
        <rFont val="ＭＳ Ｐゴシック"/>
        <family val="3"/>
      </rPr>
      <t>の黄色の部分を選択・記入してください。</t>
    </r>
  </si>
  <si>
    <r>
      <t>シート</t>
    </r>
    <r>
      <rPr>
        <b/>
        <sz val="14"/>
        <color indexed="10"/>
        <rFont val="ＭＳ Ｐゴシック"/>
        <family val="3"/>
      </rPr>
      <t>『補助金の算出一覧』</t>
    </r>
    <r>
      <rPr>
        <sz val="14"/>
        <rFont val="ＭＳ Ｐゴシック"/>
        <family val="3"/>
      </rPr>
      <t>の黄色の部分を記入してください。</t>
    </r>
  </si>
  <si>
    <r>
      <rPr>
        <b/>
        <sz val="14"/>
        <color indexed="10"/>
        <rFont val="ＭＳ Ｐゴシック"/>
        <family val="3"/>
      </rPr>
      <t>予算要求時は、指定の日</t>
    </r>
    <r>
      <rPr>
        <sz val="14"/>
        <rFont val="ＭＳ Ｐゴシック"/>
        <family val="3"/>
      </rPr>
      <t>までに、</t>
    </r>
    <r>
      <rPr>
        <b/>
        <sz val="14"/>
        <color indexed="10"/>
        <rFont val="ＭＳ Ｐゴシック"/>
        <family val="3"/>
      </rPr>
      <t>補助金申請時は、事業の前</t>
    </r>
    <r>
      <rPr>
        <sz val="14"/>
        <rFont val="ＭＳ Ｐゴシック"/>
        <family val="3"/>
      </rPr>
      <t>に、</t>
    </r>
    <r>
      <rPr>
        <b/>
        <sz val="14"/>
        <color indexed="10"/>
        <rFont val="ＭＳ Ｐゴシック"/>
        <family val="3"/>
      </rPr>
      <t>報告書は事業終了後、決算が終わり次第速やかに</t>
    </r>
    <r>
      <rPr>
        <sz val="14"/>
        <rFont val="ＭＳ Ｐゴシック"/>
        <family val="3"/>
      </rPr>
      <t>提出願います。</t>
    </r>
  </si>
  <si>
    <t>事業区分</t>
  </si>
  <si>
    <t>・</t>
  </si>
  <si>
    <t>【滞在費の補助対象の目安】南砺市職員の出張の規程に準じる。</t>
  </si>
  <si>
    <t>【ホストファミリー謝礼】3泊以上　3,000円/1人。1～2泊は、1,000円/1泊程度とする。</t>
  </si>
  <si>
    <t>補助対象
①100％</t>
  </si>
  <si>
    <t>補助対象
②1/3</t>
  </si>
  <si>
    <t>支出証拠
書類番号</t>
  </si>
  <si>
    <t>補助対象経費
②（1/3補助）</t>
  </si>
  <si>
    <t>・・・（B）</t>
  </si>
  <si>
    <t>=(A)＋(B)</t>
  </si>
  <si>
    <t>➡滞在費、研修費（入場料、体験料、会場使用料）など。</t>
  </si>
  <si>
    <t>　 ②児童・生徒の自己負担　2/3（→1/3補助）</t>
  </si>
  <si>
    <t>食事代</t>
  </si>
  <si>
    <t>予算額
（実績額）</t>
  </si>
  <si>
    <t>補助対象経費
①（全額補助）</t>
  </si>
  <si>
    <t>宿泊費</t>
  </si>
  <si>
    <t>食事代</t>
  </si>
  <si>
    <t>南砺市側</t>
  </si>
  <si>
    <t>相手方</t>
  </si>
  <si>
    <t>1/3補助</t>
  </si>
  <si>
    <t>補助対象外</t>
  </si>
  <si>
    <t>➡①随行者3/3とし対象とする人数は、3名。（南砺からの参加児童・生徒数に応じて加算）（→100％補助）</t>
  </si>
  <si>
    <t>※そのまま、総会・理事会の資料に転記します。</t>
  </si>
  <si>
    <t>2日目昼食（南砺児童）</t>
  </si>
  <si>
    <t>2日目昼食（大人）</t>
  </si>
  <si>
    <t>2日目昼食（訪問側）</t>
  </si>
  <si>
    <t>(南砺市側補助額)</t>
  </si>
  <si>
    <t>お茶（@100*20）</t>
  </si>
  <si>
    <t>●</t>
  </si>
  <si>
    <t>令和＊年8月5日～8月7日　招聘小学生18名、随行２名　計２０名</t>
  </si>
  <si>
    <t>　令和●年８月上旬　３泊４日</t>
  </si>
  <si>
    <t>9,800円/１泊。朝食・昼食800円/1食、夕食2,200円/1食。など</t>
  </si>
  <si>
    <t>■南砺市児童・生徒 宿泊・食費の補助について（受入時）</t>
  </si>
  <si>
    <t>南砺市友好交流協会交流事業補助金</t>
  </si>
  <si>
    <t>算定書</t>
  </si>
  <si>
    <t>決算書</t>
  </si>
  <si>
    <t>●黄色の部分を記入ください。</t>
  </si>
  <si>
    <t>●事業に関する記事は正確にお願いします。</t>
  </si>
  <si>
    <r>
      <t>会場使用料や装飾費、飲食費（</t>
    </r>
    <r>
      <rPr>
        <sz val="11"/>
        <color indexed="10"/>
        <rFont val="ＭＳ Ｐゴシック"/>
        <family val="3"/>
      </rPr>
      <t>アルコールは対象外、高校・一般交流の飲食費は対象外</t>
    </r>
    <r>
      <rPr>
        <sz val="11"/>
        <rFont val="ＭＳ Ｐゴシック"/>
        <family val="3"/>
      </rPr>
      <t>）など。</t>
    </r>
  </si>
  <si>
    <t>提出日</t>
  </si>
  <si>
    <t>年　　　月　　　日</t>
  </si>
  <si>
    <t>■指定の日までに、友好交流協会へ提出願います。（Eメール推奨）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</si>
</sst>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quot;△ &quot;#,##0"/>
    <numFmt numFmtId="178" formatCode="#,##0;[Red]#,##0"/>
    <numFmt numFmtId="179" formatCode="\(@\)"/>
    <numFmt numFmtId="180" formatCode="&quot;（¥&quot;#,##0&quot;）&quot;;[Red]&quot;（¥-&quot;#,##0&quot;）&quot;"/>
    <numFmt numFmtId="181" formatCode="#,##0_);\(#,##0\)"/>
    <numFmt numFmtId="182" formatCode="\(#\)"/>
    <numFmt numFmtId="183" formatCode="\(&quot;¥&quot;#\)"/>
    <numFmt numFmtId="184" formatCode="[$]ggge&quot;年&quot;m&quot;月&quot;d&quot;日&quot;;@"/>
    <numFmt numFmtId="185" formatCode="[$-411]gge&quot;年&quot;m&quot;月&quot;d&quot;日&quot;;@"/>
    <numFmt numFmtId="186" formatCode="[$]gge&quot;年&quot;m&quot;月&quot;d&quot;日&quot;;@"/>
  </numFmts>
  <fonts count="74">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6"/>
      <color indexed="10"/>
      <name val="ＭＳ Ｐゴシック"/>
      <family val="3"/>
    </font>
    <font>
      <sz val="10"/>
      <name val="ＭＳ Ｐゴシック"/>
      <family val="3"/>
    </font>
    <font>
      <sz val="10"/>
      <name val="ＭＳ ゴシック"/>
      <family val="3"/>
    </font>
    <font>
      <b/>
      <sz val="10"/>
      <name val="ＭＳ Ｐゴシック"/>
      <family val="3"/>
    </font>
    <font>
      <b/>
      <sz val="11"/>
      <name val="ＭＳ Ｐゴシック"/>
      <family val="3"/>
    </font>
    <font>
      <sz val="6"/>
      <name val="ＭＳ Ｐゴシック"/>
      <family val="3"/>
    </font>
    <font>
      <b/>
      <sz val="9"/>
      <name val="ＭＳ Ｐゴシック"/>
      <family val="3"/>
    </font>
    <font>
      <sz val="18"/>
      <name val="ＭＳ Ｐゴシック"/>
      <family val="3"/>
    </font>
    <font>
      <sz val="22"/>
      <name val="ＭＳ Ｐゴシック"/>
      <family val="3"/>
    </font>
    <font>
      <b/>
      <sz val="18"/>
      <name val="ＭＳ Ｐゴシック"/>
      <family val="3"/>
    </font>
    <font>
      <sz val="9"/>
      <name val="ＭＳ Ｐゴシック"/>
      <family val="3"/>
    </font>
    <font>
      <b/>
      <sz val="14"/>
      <name val="ＭＳ Ｐゴシック"/>
      <family val="3"/>
    </font>
    <font>
      <sz val="14"/>
      <name val="ＭＳ Ｐゴシック"/>
      <family val="3"/>
    </font>
    <font>
      <sz val="8"/>
      <name val="ＭＳ Ｐゴシック"/>
      <family val="3"/>
    </font>
    <font>
      <b/>
      <sz val="14"/>
      <color indexed="10"/>
      <name val="ＭＳ Ｐゴシック"/>
      <family val="3"/>
    </font>
    <font>
      <b/>
      <sz val="9"/>
      <name val="MS P ゴシック"/>
      <family val="3"/>
    </font>
    <font>
      <b/>
      <sz val="11"/>
      <name val="MS P ゴシック"/>
      <family val="3"/>
    </font>
    <font>
      <sz val="16"/>
      <name val="HGPｺﾞｼｯｸE"/>
      <family val="3"/>
    </font>
    <font>
      <sz val="11"/>
      <name val="HGPｺﾞｼｯｸE"/>
      <family val="3"/>
    </font>
    <font>
      <sz val="14"/>
      <name val="MS P ゴシック"/>
      <family val="3"/>
    </font>
    <font>
      <b/>
      <sz val="14"/>
      <name val="MS P ゴシック"/>
      <family val="3"/>
    </font>
    <font>
      <b/>
      <sz val="12"/>
      <name val="MS P ゴシック"/>
      <family val="3"/>
    </font>
    <font>
      <b/>
      <sz val="12"/>
      <name val="ＭＳ Ｐゴシック"/>
      <family val="3"/>
    </font>
    <font>
      <sz val="12"/>
      <name val="MS P ゴシック"/>
      <family val="3"/>
    </font>
    <font>
      <b/>
      <sz val="18"/>
      <color indexed="10"/>
      <name val="ＭＳ Ｐゴシック"/>
      <family val="3"/>
    </font>
    <font>
      <sz val="11"/>
      <color indexed="22"/>
      <name val="ＭＳ Ｐゴシック"/>
      <family val="3"/>
    </font>
    <font>
      <sz val="6"/>
      <color indexed="22"/>
      <name val="ＭＳ Ｐゴシック"/>
      <family val="3"/>
    </font>
    <font>
      <sz val="6"/>
      <color indexed="9"/>
      <name val="ＭＳ Ｐゴシック"/>
      <family val="3"/>
    </font>
    <font>
      <sz val="14"/>
      <color indexed="22"/>
      <name val="ＭＳ Ｐゴシック"/>
      <family val="3"/>
    </font>
    <font>
      <sz val="14"/>
      <color indexed="10"/>
      <name val="ＭＳ Ｐゴシック"/>
      <family val="3"/>
    </font>
    <font>
      <sz val="16"/>
      <color indexed="10"/>
      <name val="ＭＳ Ｐゴシック"/>
      <family val="3"/>
    </font>
    <font>
      <b/>
      <sz val="16"/>
      <color indexed="10"/>
      <name val="Calibri"/>
      <family val="2"/>
    </font>
    <font>
      <sz val="12"/>
      <color indexed="10"/>
      <name val="ＭＳ Ｐゴシック"/>
      <family val="3"/>
    </font>
    <font>
      <sz val="11"/>
      <color indexed="10"/>
      <name val="ＭＳ Ｐ明朝"/>
      <family val="1"/>
    </font>
    <font>
      <b/>
      <sz val="14"/>
      <color indexed="10"/>
      <name val="Calibri"/>
      <family val="2"/>
    </font>
    <font>
      <sz val="12"/>
      <color indexed="8"/>
      <name val="ＭＳ Ｐゴシック"/>
      <family val="3"/>
    </font>
    <font>
      <sz val="12"/>
      <color indexed="10"/>
      <name val="BIZ UDPゴシック"/>
      <family val="3"/>
    </font>
    <font>
      <sz val="12"/>
      <color indexed="8"/>
      <name val="Calibri"/>
      <family val="2"/>
    </font>
    <font>
      <sz val="18"/>
      <color indexed="10"/>
      <name val="ＭＳ Ｐゴシック"/>
      <family val="3"/>
    </font>
    <font>
      <sz val="16"/>
      <color indexed="10"/>
      <name val="Calibri"/>
      <family val="2"/>
    </font>
    <font>
      <b/>
      <sz val="12"/>
      <color indexed="10"/>
      <name val="ＭＳ Ｐゴシック"/>
      <family val="3"/>
    </font>
    <font>
      <b/>
      <sz val="12"/>
      <color indexed="10"/>
      <name val="Calibri"/>
      <family val="2"/>
    </font>
    <font>
      <sz val="11"/>
      <color theme="0"/>
      <name val="ＭＳ Ｐゴシック"/>
      <family val="3"/>
    </font>
    <font>
      <b/>
      <sz val="18"/>
      <color rgb="FFFF0000"/>
      <name val="ＭＳ Ｐゴシック"/>
      <family val="3"/>
    </font>
    <font>
      <sz val="11"/>
      <color theme="0" tint="-0.1499900072813034"/>
      <name val="ＭＳ Ｐゴシック"/>
      <family val="3"/>
    </font>
    <font>
      <sz val="6"/>
      <color theme="0" tint="-0.1499900072813034"/>
      <name val="ＭＳ Ｐゴシック"/>
      <family val="3"/>
    </font>
    <font>
      <sz val="6"/>
      <color theme="0"/>
      <name val="ＭＳ Ｐゴシック"/>
      <family val="3"/>
    </font>
    <font>
      <sz val="11"/>
      <color rgb="FFFF0000"/>
      <name val="ＭＳ Ｐゴシック"/>
      <family val="3"/>
    </font>
    <font>
      <sz val="11"/>
      <name val="Calibri"/>
      <family val="3"/>
    </font>
    <font>
      <b/>
      <sz val="14"/>
      <color rgb="FFFF0000"/>
      <name val="ＭＳ Ｐゴシック"/>
      <family val="3"/>
    </font>
    <font>
      <sz val="14"/>
      <color theme="0" tint="-0.1499900072813034"/>
      <name val="ＭＳ Ｐゴシック"/>
      <family val="3"/>
    </font>
    <font>
      <sz val="14"/>
      <color rgb="FFFF0000"/>
      <name val="ＭＳ Ｐゴシック"/>
      <family val="3"/>
    </font>
    <font>
      <sz val="16"/>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diagonalUp="1">
      <left style="thin">
        <color indexed="8"/>
      </left>
      <right style="thin">
        <color indexed="8"/>
      </right>
      <top style="hair">
        <color indexed="8"/>
      </top>
      <bottom style="hair">
        <color indexed="8"/>
      </bottom>
      <diagonal style="thin">
        <color indexed="8"/>
      </diagonal>
    </border>
    <border diagonalUp="1">
      <left style="thin">
        <color indexed="8"/>
      </left>
      <right style="thin">
        <color indexed="8"/>
      </right>
      <top style="hair">
        <color indexed="8"/>
      </top>
      <bottom style="thin">
        <color indexed="8"/>
      </bottom>
      <diagonal style="thin">
        <color indexed="8"/>
      </diagonal>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right style="thin"/>
      <top style="thin"/>
      <bottom style="thin"/>
    </border>
    <border diagonalUp="1">
      <left style="thin">
        <color indexed="8"/>
      </left>
      <right style="thin">
        <color indexed="8"/>
      </right>
      <top>
        <color indexed="63"/>
      </top>
      <bottom style="thin">
        <color indexed="8"/>
      </bottom>
      <diagonal style="thin">
        <color indexed="8"/>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dotted"/>
      <right style="dotted"/>
      <top style="thin"/>
      <bottom>
        <color indexed="63"/>
      </bottom>
    </border>
    <border>
      <left style="dotted"/>
      <right style="thin">
        <color indexed="8"/>
      </right>
      <top style="thin"/>
      <bottom>
        <color indexed="63"/>
      </bottom>
    </border>
    <border>
      <left style="dotted"/>
      <right style="dotted"/>
      <top style="hair">
        <color indexed="8"/>
      </top>
      <bottom>
        <color indexed="63"/>
      </bottom>
    </border>
    <border>
      <left style="dotted"/>
      <right style="thin">
        <color indexed="8"/>
      </right>
      <top style="hair">
        <color indexed="8"/>
      </top>
      <bottom>
        <color indexed="63"/>
      </bottom>
    </border>
    <border>
      <left style="medium"/>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dotted"/>
      <right style="dotted"/>
      <top style="thin"/>
      <bottom style="thin"/>
    </border>
    <border>
      <left style="dotted"/>
      <right style="thin"/>
      <top style="thin"/>
      <bottom style="thin"/>
    </border>
    <border>
      <left style="thin">
        <color theme="1" tint="0.49998000264167786"/>
      </left>
      <right style="thin">
        <color indexed="8"/>
      </right>
      <top style="thin">
        <color indexed="8"/>
      </top>
      <bottom style="thin">
        <color indexed="8"/>
      </bottom>
    </border>
    <border>
      <left style="thin">
        <color theme="1" tint="0.49998000264167786"/>
      </left>
      <right style="thin">
        <color indexed="8"/>
      </right>
      <top style="hair">
        <color indexed="8"/>
      </top>
      <bottom style="hair">
        <color indexed="8"/>
      </bottom>
    </border>
    <border>
      <left style="thin">
        <color theme="1" tint="0.49998000264167786"/>
      </left>
      <right style="thin"/>
      <top style="thin"/>
      <bottom style="thin"/>
    </border>
    <border diagonalUp="1">
      <left style="thin">
        <color indexed="8"/>
      </left>
      <right style="thin">
        <color indexed="8"/>
      </right>
      <top style="thin">
        <color indexed="8"/>
      </top>
      <bottom style="hair">
        <color indexed="8"/>
      </bottom>
      <diagonal style="thin">
        <color indexed="8"/>
      </diagonal>
    </border>
    <border>
      <left style="thin">
        <color indexed="8"/>
      </left>
      <right style="thin">
        <color indexed="8"/>
      </right>
      <top style="thin">
        <color indexed="8"/>
      </top>
      <bottom style="thin"/>
    </border>
    <border>
      <left style="thin"/>
      <right style="thin"/>
      <top style="thin"/>
      <bottom style="hair"/>
    </border>
    <border>
      <left style="thin"/>
      <right style="thin"/>
      <top>
        <color indexed="63"/>
      </top>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hair">
        <color indexed="8"/>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color indexed="63"/>
      </top>
      <bottom style="thin">
        <color indexed="8"/>
      </bottom>
    </border>
    <border>
      <left style="dotted"/>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176" fontId="0"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424">
    <xf numFmtId="0" fontId="0" fillId="0" borderId="0" xfId="0" applyAlignment="1">
      <alignment/>
    </xf>
    <xf numFmtId="0" fontId="19" fillId="0" borderId="0" xfId="0" applyFont="1" applyAlignment="1">
      <alignment/>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0" xfId="0"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38" fontId="0" fillId="0" borderId="0" xfId="48" applyFont="1" applyFill="1" applyBorder="1" applyAlignment="1" applyProtection="1">
      <alignment/>
      <protection/>
    </xf>
    <xf numFmtId="0" fontId="0" fillId="0" borderId="18" xfId="0" applyBorder="1" applyAlignment="1">
      <alignment/>
    </xf>
    <xf numFmtId="0" fontId="0" fillId="0" borderId="14" xfId="0" applyBorder="1" applyAlignment="1">
      <alignment/>
    </xf>
    <xf numFmtId="0" fontId="0" fillId="0" borderId="15" xfId="0" applyFont="1" applyBorder="1" applyAlignment="1">
      <alignment/>
    </xf>
    <xf numFmtId="38" fontId="0" fillId="0" borderId="0" xfId="48" applyFont="1" applyFill="1" applyBorder="1" applyAlignment="1" applyProtection="1">
      <alignment horizontal="center"/>
      <protection/>
    </xf>
    <xf numFmtId="0" fontId="0" fillId="0" borderId="19" xfId="0" applyBorder="1" applyAlignment="1">
      <alignment/>
    </xf>
    <xf numFmtId="0" fontId="0" fillId="0" borderId="0" xfId="0" applyFill="1" applyBorder="1" applyAlignment="1">
      <alignment/>
    </xf>
    <xf numFmtId="0" fontId="0" fillId="0" borderId="16" xfId="0" applyBorder="1" applyAlignment="1">
      <alignment/>
    </xf>
    <xf numFmtId="0" fontId="0" fillId="0" borderId="15" xfId="0" applyFont="1" applyBorder="1" applyAlignment="1">
      <alignment vertical="center"/>
    </xf>
    <xf numFmtId="0" fontId="0" fillId="0" borderId="20" xfId="0" applyBorder="1" applyAlignment="1">
      <alignment/>
    </xf>
    <xf numFmtId="0" fontId="0" fillId="0" borderId="13" xfId="0" applyFont="1" applyBorder="1" applyAlignment="1">
      <alignment/>
    </xf>
    <xf numFmtId="0" fontId="0" fillId="0" borderId="0" xfId="0" applyBorder="1" applyAlignment="1">
      <alignment horizontal="center"/>
    </xf>
    <xf numFmtId="0" fontId="0" fillId="0" borderId="0" xfId="0" applyAlignment="1">
      <alignment horizontal="center"/>
    </xf>
    <xf numFmtId="0" fontId="0" fillId="24" borderId="0" xfId="0" applyFill="1" applyAlignment="1">
      <alignment/>
    </xf>
    <xf numFmtId="0" fontId="0" fillId="0" borderId="11" xfId="0" applyBorder="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38" fontId="0" fillId="0" borderId="0" xfId="48" applyFont="1" applyFill="1" applyBorder="1" applyAlignment="1" applyProtection="1">
      <alignment horizontal="center" vertical="center"/>
      <protection/>
    </xf>
    <xf numFmtId="0" fontId="21" fillId="0" borderId="0" xfId="0" applyFont="1" applyFill="1" applyAlignment="1">
      <alignment horizontal="center" vertical="center" wrapText="1"/>
    </xf>
    <xf numFmtId="177" fontId="22" fillId="0" borderId="11" xfId="0" applyNumberFormat="1" applyFont="1" applyFill="1" applyBorder="1" applyAlignment="1" applyProtection="1">
      <alignment horizontal="center" vertical="center" wrapText="1"/>
      <protection/>
    </xf>
    <xf numFmtId="0" fontId="21" fillId="0"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right"/>
    </xf>
    <xf numFmtId="0" fontId="0" fillId="0" borderId="0" xfId="0" applyFill="1" applyAlignment="1">
      <alignment horizontal="right"/>
    </xf>
    <xf numFmtId="0" fontId="0" fillId="0" borderId="0" xfId="0" applyBorder="1" applyAlignment="1">
      <alignment/>
    </xf>
    <xf numFmtId="0" fontId="21" fillId="0" borderId="0" xfId="0" applyFont="1" applyFill="1" applyBorder="1" applyAlignment="1">
      <alignment horizontal="center" vertical="center"/>
    </xf>
    <xf numFmtId="38" fontId="0" fillId="0" borderId="0" xfId="0" applyNumberFormat="1" applyBorder="1" applyAlignment="1">
      <alignment/>
    </xf>
    <xf numFmtId="0" fontId="0" fillId="0" borderId="0" xfId="0" applyBorder="1"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0" fillId="0" borderId="0" xfId="0" applyFill="1" applyAlignment="1">
      <alignment wrapText="1"/>
    </xf>
    <xf numFmtId="0" fontId="0" fillId="0" borderId="0" xfId="0" applyFill="1" applyBorder="1" applyAlignment="1">
      <alignment wrapText="1"/>
    </xf>
    <xf numFmtId="49" fontId="0" fillId="0" borderId="0" xfId="0" applyNumberFormat="1" applyAlignment="1">
      <alignment wrapText="1"/>
    </xf>
    <xf numFmtId="0" fontId="21" fillId="0" borderId="0" xfId="0" applyFont="1" applyBorder="1" applyAlignment="1">
      <alignment wrapText="1"/>
    </xf>
    <xf numFmtId="49" fontId="0" fillId="0" borderId="0" xfId="0" applyNumberFormat="1" applyFill="1" applyAlignment="1">
      <alignment wrapText="1"/>
    </xf>
    <xf numFmtId="0" fontId="21" fillId="0" borderId="0" xfId="0" applyFont="1" applyFill="1" applyBorder="1" applyAlignment="1">
      <alignment wrapText="1"/>
    </xf>
    <xf numFmtId="176" fontId="0" fillId="0" borderId="11" xfId="57" applyFont="1" applyFill="1" applyBorder="1" applyAlignment="1" applyProtection="1">
      <alignment horizontal="right" vertical="center"/>
      <protection/>
    </xf>
    <xf numFmtId="176" fontId="0" fillId="0" borderId="21" xfId="57" applyFont="1" applyFill="1" applyBorder="1" applyAlignment="1" applyProtection="1">
      <alignment horizontal="right" vertical="center"/>
      <protection/>
    </xf>
    <xf numFmtId="38" fontId="0" fillId="0" borderId="0" xfId="48" applyAlignment="1">
      <alignment/>
    </xf>
    <xf numFmtId="38" fontId="0" fillId="0" borderId="0" xfId="48" applyBorder="1" applyAlignment="1">
      <alignment/>
    </xf>
    <xf numFmtId="0" fontId="0" fillId="0" borderId="0" xfId="0" applyBorder="1" applyAlignment="1">
      <alignment/>
    </xf>
    <xf numFmtId="0" fontId="0" fillId="0" borderId="14" xfId="0" applyFont="1" applyBorder="1" applyAlignment="1">
      <alignment/>
    </xf>
    <xf numFmtId="38" fontId="24" fillId="0" borderId="0" xfId="0" applyNumberFormat="1" applyFont="1" applyFill="1" applyBorder="1" applyAlignment="1">
      <alignment horizontal="right" vertical="center"/>
    </xf>
    <xf numFmtId="0" fontId="0" fillId="0" borderId="11" xfId="0" applyBorder="1" applyAlignment="1">
      <alignment horizontal="center" vertical="center" wrapText="1"/>
    </xf>
    <xf numFmtId="38" fontId="24" fillId="0" borderId="0" xfId="0" applyNumberFormat="1" applyFont="1" applyBorder="1" applyAlignment="1">
      <alignment/>
    </xf>
    <xf numFmtId="0" fontId="0" fillId="0" borderId="12" xfId="0" applyBorder="1" applyAlignment="1">
      <alignment vertical="center"/>
    </xf>
    <xf numFmtId="0" fontId="0" fillId="0" borderId="0" xfId="0" applyBorder="1" applyAlignment="1">
      <alignment shrinkToFit="1"/>
    </xf>
    <xf numFmtId="0" fontId="24" fillId="0" borderId="0" xfId="0" applyFont="1" applyBorder="1" applyAlignment="1">
      <alignment/>
    </xf>
    <xf numFmtId="0" fontId="27" fillId="0" borderId="0" xfId="0" applyFont="1" applyAlignment="1">
      <alignment/>
    </xf>
    <xf numFmtId="176" fontId="0" fillId="0" borderId="22" xfId="57" applyFont="1" applyFill="1" applyBorder="1" applyAlignment="1" applyProtection="1">
      <alignment horizontal="right" vertical="center"/>
      <protection/>
    </xf>
    <xf numFmtId="176" fontId="0" fillId="0" borderId="23" xfId="57" applyFont="1" applyFill="1" applyBorder="1" applyAlignment="1" applyProtection="1">
      <alignment horizontal="right" vertical="center"/>
      <protection/>
    </xf>
    <xf numFmtId="176" fontId="0" fillId="0" borderId="24" xfId="57" applyFont="1" applyFill="1" applyBorder="1" applyAlignment="1" applyProtection="1">
      <alignment horizontal="right" vertical="center"/>
      <protection/>
    </xf>
    <xf numFmtId="176" fontId="20" fillId="0" borderId="23" xfId="57" applyFont="1" applyFill="1" applyBorder="1" applyAlignment="1" applyProtection="1">
      <alignment horizontal="right" vertical="center"/>
      <protection/>
    </xf>
    <xf numFmtId="176" fontId="0" fillId="0" borderId="25" xfId="57" applyFont="1" applyFill="1" applyBorder="1" applyAlignment="1" applyProtection="1">
      <alignment horizontal="right" vertical="center"/>
      <protection/>
    </xf>
    <xf numFmtId="0" fontId="21" fillId="0" borderId="22" xfId="0" applyFont="1" applyBorder="1" applyAlignment="1">
      <alignment horizontal="center" vertical="center"/>
    </xf>
    <xf numFmtId="176" fontId="0" fillId="0" borderId="22" xfId="57" applyFont="1" applyFill="1" applyBorder="1" applyAlignment="1" applyProtection="1">
      <alignment vertical="center"/>
      <protection/>
    </xf>
    <xf numFmtId="176" fontId="24" fillId="0" borderId="22" xfId="57" applyFont="1" applyFill="1" applyBorder="1" applyAlignment="1" applyProtection="1">
      <alignment vertical="center"/>
      <protection/>
    </xf>
    <xf numFmtId="0" fontId="0" fillId="0" borderId="22" xfId="0" applyBorder="1" applyAlignment="1">
      <alignment horizontal="center"/>
    </xf>
    <xf numFmtId="0" fontId="21" fillId="0" borderId="23" xfId="0" applyFont="1" applyFill="1" applyBorder="1" applyAlignment="1">
      <alignment horizontal="center" vertical="center"/>
    </xf>
    <xf numFmtId="176" fontId="0" fillId="0" borderId="23" xfId="57" applyFont="1" applyFill="1" applyBorder="1" applyAlignment="1" applyProtection="1">
      <alignment vertical="center"/>
      <protection/>
    </xf>
    <xf numFmtId="176" fontId="24" fillId="0" borderId="23" xfId="57" applyFont="1" applyFill="1" applyBorder="1" applyAlignment="1" applyProtection="1">
      <alignment vertical="center"/>
      <protection/>
    </xf>
    <xf numFmtId="0" fontId="0" fillId="0" borderId="23" xfId="0" applyBorder="1" applyAlignment="1">
      <alignment horizontal="center"/>
    </xf>
    <xf numFmtId="0" fontId="21" fillId="0" borderId="26" xfId="0" applyFont="1" applyFill="1" applyBorder="1" applyAlignment="1">
      <alignment horizontal="center" vertical="center"/>
    </xf>
    <xf numFmtId="176" fontId="0" fillId="0" borderId="26" xfId="57" applyFont="1" applyFill="1" applyBorder="1" applyAlignment="1" applyProtection="1">
      <alignment vertical="center"/>
      <protection/>
    </xf>
    <xf numFmtId="176" fontId="24" fillId="0" borderId="26" xfId="57" applyFont="1" applyFill="1" applyBorder="1" applyAlignment="1" applyProtection="1">
      <alignment vertical="center"/>
      <protection/>
    </xf>
    <xf numFmtId="0" fontId="0" fillId="0" borderId="26" xfId="0" applyBorder="1" applyAlignment="1">
      <alignment horizontal="center"/>
    </xf>
    <xf numFmtId="0" fontId="0" fillId="0" borderId="23" xfId="0" applyBorder="1" applyAlignment="1">
      <alignment/>
    </xf>
    <xf numFmtId="0" fontId="0" fillId="0" borderId="26" xfId="0" applyBorder="1" applyAlignment="1">
      <alignment/>
    </xf>
    <xf numFmtId="0" fontId="21" fillId="0" borderId="22" xfId="0" applyFont="1" applyBorder="1" applyAlignment="1">
      <alignment/>
    </xf>
    <xf numFmtId="38" fontId="0" fillId="0" borderId="22" xfId="48" applyFill="1" applyBorder="1" applyAlignment="1" applyProtection="1">
      <alignment/>
      <protection/>
    </xf>
    <xf numFmtId="0" fontId="21" fillId="0" borderId="23" xfId="0" applyFont="1" applyBorder="1" applyAlignment="1">
      <alignment/>
    </xf>
    <xf numFmtId="38" fontId="0" fillId="0" borderId="23" xfId="48" applyFill="1" applyBorder="1" applyAlignment="1" applyProtection="1">
      <alignment/>
      <protection/>
    </xf>
    <xf numFmtId="38" fontId="0" fillId="0" borderId="23" xfId="48" applyFont="1" applyFill="1" applyBorder="1" applyAlignment="1" applyProtection="1">
      <alignment/>
      <protection/>
    </xf>
    <xf numFmtId="38" fontId="0" fillId="0" borderId="23" xfId="48" applyBorder="1" applyAlignment="1">
      <alignment/>
    </xf>
    <xf numFmtId="49" fontId="21" fillId="0" borderId="22" xfId="48" applyNumberFormat="1" applyFont="1" applyFill="1" applyBorder="1" applyAlignment="1" applyProtection="1">
      <alignment horizontal="center"/>
      <protection/>
    </xf>
    <xf numFmtId="49" fontId="21" fillId="0" borderId="23" xfId="48" applyNumberFormat="1" applyFont="1" applyFill="1" applyBorder="1" applyAlignment="1" applyProtection="1">
      <alignment horizontal="center"/>
      <protection/>
    </xf>
    <xf numFmtId="49" fontId="0" fillId="0" borderId="23" xfId="0" applyNumberFormat="1" applyBorder="1" applyAlignment="1">
      <alignment/>
    </xf>
    <xf numFmtId="49" fontId="0" fillId="0" borderId="26" xfId="0" applyNumberFormat="1" applyBorder="1" applyAlignment="1">
      <alignment/>
    </xf>
    <xf numFmtId="0" fontId="21" fillId="0" borderId="22" xfId="0" applyFont="1" applyFill="1" applyBorder="1" applyAlignment="1">
      <alignment/>
    </xf>
    <xf numFmtId="49" fontId="0" fillId="0" borderId="22" xfId="48" applyNumberFormat="1" applyFont="1" applyFill="1" applyBorder="1" applyAlignment="1" applyProtection="1">
      <alignment horizontal="center"/>
      <protection/>
    </xf>
    <xf numFmtId="0" fontId="21" fillId="0" borderId="23" xfId="0" applyFont="1" applyFill="1" applyBorder="1" applyAlignment="1">
      <alignment/>
    </xf>
    <xf numFmtId="49" fontId="0" fillId="0" borderId="23" xfId="0" applyNumberFormat="1" applyBorder="1" applyAlignment="1">
      <alignment horizontal="center"/>
    </xf>
    <xf numFmtId="49" fontId="0" fillId="0" borderId="23" xfId="48" applyNumberFormat="1" applyFont="1" applyFill="1" applyBorder="1" applyAlignment="1" applyProtection="1">
      <alignment horizontal="center"/>
      <protection/>
    </xf>
    <xf numFmtId="49" fontId="0" fillId="0" borderId="23" xfId="0" applyNumberFormat="1" applyFont="1" applyBorder="1" applyAlignment="1">
      <alignment horizontal="center"/>
    </xf>
    <xf numFmtId="49" fontId="0" fillId="0" borderId="26" xfId="0" applyNumberFormat="1" applyFont="1" applyBorder="1" applyAlignment="1">
      <alignment horizontal="center"/>
    </xf>
    <xf numFmtId="0" fontId="21" fillId="0" borderId="22" xfId="0" applyFont="1" applyFill="1" applyBorder="1" applyAlignment="1">
      <alignment wrapText="1"/>
    </xf>
    <xf numFmtId="38" fontId="0" fillId="0" borderId="22" xfId="48" applyFont="1" applyFill="1" applyBorder="1" applyAlignment="1" applyProtection="1">
      <alignment wrapText="1"/>
      <protection/>
    </xf>
    <xf numFmtId="0" fontId="21" fillId="0" borderId="23" xfId="0" applyFont="1" applyFill="1" applyBorder="1" applyAlignment="1">
      <alignment wrapText="1"/>
    </xf>
    <xf numFmtId="38" fontId="0" fillId="0" borderId="23" xfId="48" applyFont="1" applyFill="1" applyBorder="1" applyAlignment="1" applyProtection="1">
      <alignment wrapText="1"/>
      <protection/>
    </xf>
    <xf numFmtId="49" fontId="0" fillId="0" borderId="23" xfId="0" applyNumberFormat="1" applyFill="1" applyBorder="1" applyAlignment="1">
      <alignment horizontal="center" wrapText="1"/>
    </xf>
    <xf numFmtId="0" fontId="0" fillId="0" borderId="23" xfId="0" applyBorder="1" applyAlignment="1">
      <alignment wrapText="1"/>
    </xf>
    <xf numFmtId="49" fontId="0" fillId="0" borderId="23" xfId="0" applyNumberFormat="1" applyFont="1" applyBorder="1" applyAlignment="1">
      <alignment horizontal="center" wrapText="1"/>
    </xf>
    <xf numFmtId="49" fontId="0" fillId="0" borderId="23" xfId="0" applyNumberFormat="1" applyBorder="1" applyAlignment="1">
      <alignment horizontal="center" wrapText="1"/>
    </xf>
    <xf numFmtId="0" fontId="0" fillId="0" borderId="23" xfId="0" applyFont="1" applyBorder="1" applyAlignment="1">
      <alignment wrapText="1"/>
    </xf>
    <xf numFmtId="0" fontId="21" fillId="0" borderId="22" xfId="0" applyFont="1" applyBorder="1" applyAlignment="1">
      <alignment horizontal="center" wrapText="1"/>
    </xf>
    <xf numFmtId="49" fontId="21" fillId="0" borderId="22" xfId="48" applyNumberFormat="1" applyFont="1" applyFill="1" applyBorder="1" applyAlignment="1" applyProtection="1">
      <alignment horizontal="center" wrapText="1"/>
      <protection/>
    </xf>
    <xf numFmtId="0" fontId="21" fillId="0" borderId="23" xfId="0" applyFont="1" applyBorder="1" applyAlignment="1">
      <alignment horizontal="center" wrapText="1"/>
    </xf>
    <xf numFmtId="49" fontId="21" fillId="0" borderId="23" xfId="48" applyNumberFormat="1" applyFont="1" applyFill="1" applyBorder="1" applyAlignment="1" applyProtection="1">
      <alignment horizontal="center" wrapText="1"/>
      <protection/>
    </xf>
    <xf numFmtId="0" fontId="0" fillId="0" borderId="23" xfId="0" applyFont="1" applyBorder="1" applyAlignment="1">
      <alignment horizontal="center" wrapText="1"/>
    </xf>
    <xf numFmtId="49" fontId="0" fillId="0" borderId="23" xfId="0" applyNumberFormat="1" applyBorder="1" applyAlignment="1">
      <alignment wrapText="1"/>
    </xf>
    <xf numFmtId="49" fontId="21" fillId="0" borderId="23" xfId="0" applyNumberFormat="1" applyFont="1" applyBorder="1" applyAlignment="1">
      <alignment wrapText="1"/>
    </xf>
    <xf numFmtId="0" fontId="0" fillId="0" borderId="26" xfId="0" applyFont="1" applyBorder="1" applyAlignment="1">
      <alignment horizontal="center" wrapText="1"/>
    </xf>
    <xf numFmtId="49" fontId="0" fillId="0" borderId="26" xfId="0" applyNumberFormat="1" applyBorder="1" applyAlignment="1">
      <alignment wrapText="1"/>
    </xf>
    <xf numFmtId="49" fontId="0" fillId="0" borderId="22" xfId="48" applyNumberFormat="1" applyFont="1" applyFill="1" applyBorder="1" applyAlignment="1" applyProtection="1">
      <alignment horizontal="center" wrapText="1"/>
      <protection/>
    </xf>
    <xf numFmtId="0" fontId="0" fillId="0" borderId="23" xfId="0" applyFill="1" applyBorder="1" applyAlignment="1">
      <alignment wrapText="1"/>
    </xf>
    <xf numFmtId="49" fontId="0" fillId="0" borderId="23" xfId="48" applyNumberFormat="1" applyFont="1" applyFill="1" applyBorder="1" applyAlignment="1" applyProtection="1">
      <alignment horizontal="center" wrapText="1"/>
      <protection/>
    </xf>
    <xf numFmtId="49" fontId="0" fillId="0" borderId="23" xfId="0" applyNumberFormat="1" applyFill="1" applyBorder="1" applyAlignment="1">
      <alignment wrapText="1"/>
    </xf>
    <xf numFmtId="0" fontId="0" fillId="0" borderId="26" xfId="0" applyFill="1" applyBorder="1" applyAlignment="1">
      <alignment wrapText="1"/>
    </xf>
    <xf numFmtId="49" fontId="0" fillId="0" borderId="26" xfId="0" applyNumberFormat="1" applyFill="1" applyBorder="1" applyAlignment="1">
      <alignment wrapText="1"/>
    </xf>
    <xf numFmtId="38" fontId="0" fillId="0" borderId="27" xfId="48" applyBorder="1" applyAlignment="1">
      <alignment/>
    </xf>
    <xf numFmtId="0" fontId="0" fillId="0" borderId="27" xfId="0" applyBorder="1" applyAlignment="1">
      <alignment wrapText="1"/>
    </xf>
    <xf numFmtId="38" fontId="0" fillId="0" borderId="27" xfId="48" applyFont="1" applyFill="1" applyBorder="1" applyAlignment="1" applyProtection="1">
      <alignment wrapText="1"/>
      <protection/>
    </xf>
    <xf numFmtId="0" fontId="0" fillId="0" borderId="27" xfId="0" applyFill="1" applyBorder="1" applyAlignment="1">
      <alignment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ill="1" applyBorder="1" applyAlignment="1">
      <alignment horizontal="center" vertical="center"/>
    </xf>
    <xf numFmtId="0" fontId="28" fillId="0" borderId="0" xfId="0" applyFont="1" applyAlignment="1">
      <alignment vertical="center"/>
    </xf>
    <xf numFmtId="0" fontId="24" fillId="0" borderId="0" xfId="0" applyFont="1" applyAlignment="1">
      <alignment/>
    </xf>
    <xf numFmtId="49" fontId="0" fillId="0" borderId="22" xfId="48" applyNumberFormat="1" applyFont="1" applyFill="1" applyBorder="1" applyAlignment="1" applyProtection="1">
      <alignment horizontal="center"/>
      <protection/>
    </xf>
    <xf numFmtId="49" fontId="0" fillId="0" borderId="23" xfId="48" applyNumberFormat="1" applyFont="1" applyFill="1" applyBorder="1" applyAlignment="1" applyProtection="1">
      <alignment horizontal="center"/>
      <protection/>
    </xf>
    <xf numFmtId="49" fontId="0" fillId="0" borderId="23" xfId="0" applyNumberFormat="1" applyFont="1" applyBorder="1" applyAlignment="1">
      <alignment horizontal="center"/>
    </xf>
    <xf numFmtId="0" fontId="0" fillId="0" borderId="13" xfId="0" applyBorder="1" applyAlignment="1">
      <alignment horizontal="center" vertical="center"/>
    </xf>
    <xf numFmtId="0" fontId="0" fillId="0" borderId="28" xfId="0" applyBorder="1" applyAlignment="1">
      <alignment horizontal="center" vertical="center"/>
    </xf>
    <xf numFmtId="38" fontId="0" fillId="0" borderId="13" xfId="0" applyNumberFormat="1" applyBorder="1" applyAlignment="1" quotePrefix="1">
      <alignment horizontal="center" vertical="center"/>
    </xf>
    <xf numFmtId="38" fontId="0" fillId="0" borderId="28" xfId="0" applyNumberFormat="1" applyBorder="1" applyAlignment="1" quotePrefix="1">
      <alignment horizontal="center"/>
    </xf>
    <xf numFmtId="176" fontId="29" fillId="0" borderId="13" xfId="57" applyFont="1" applyFill="1" applyBorder="1" applyAlignment="1" applyProtection="1">
      <alignment/>
      <protection/>
    </xf>
    <xf numFmtId="176" fontId="29" fillId="0" borderId="28" xfId="57" applyFont="1" applyFill="1" applyBorder="1" applyAlignment="1" applyProtection="1">
      <alignment/>
      <protection/>
    </xf>
    <xf numFmtId="0" fontId="0" fillId="0" borderId="23" xfId="0" applyFill="1" applyBorder="1" applyAlignment="1">
      <alignment horizontal="center" vertical="center" wrapText="1"/>
    </xf>
    <xf numFmtId="0" fontId="0" fillId="0" borderId="16" xfId="0" applyBorder="1" applyAlignment="1">
      <alignment horizontal="center" vertical="center" wrapText="1"/>
    </xf>
    <xf numFmtId="176" fontId="0" fillId="0" borderId="29" xfId="57" applyFont="1" applyFill="1" applyBorder="1" applyAlignment="1" applyProtection="1">
      <alignment horizontal="right" vertical="center"/>
      <protection/>
    </xf>
    <xf numFmtId="178" fontId="0" fillId="0" borderId="16" xfId="57" applyNumberFormat="1" applyFont="1" applyFill="1" applyBorder="1" applyAlignment="1" applyProtection="1">
      <alignment horizontal="center" vertical="center"/>
      <protection/>
    </xf>
    <xf numFmtId="176" fontId="0" fillId="0" borderId="11" xfId="57" applyFont="1" applyFill="1" applyBorder="1" applyAlignment="1" applyProtection="1">
      <alignment horizontal="right" vertical="center"/>
      <protection/>
    </xf>
    <xf numFmtId="0" fontId="0" fillId="0" borderId="27" xfId="0" applyBorder="1" applyAlignment="1">
      <alignment/>
    </xf>
    <xf numFmtId="49" fontId="0" fillId="0" borderId="27" xfId="0" applyNumberFormat="1" applyFont="1" applyBorder="1" applyAlignment="1">
      <alignment horizontal="center"/>
    </xf>
    <xf numFmtId="49" fontId="0" fillId="0" borderId="27" xfId="0" applyNumberFormat="1" applyBorder="1" applyAlignment="1">
      <alignment horizontal="center" wrapText="1"/>
    </xf>
    <xf numFmtId="0" fontId="0" fillId="0" borderId="10" xfId="0" applyFont="1" applyBorder="1" applyAlignment="1">
      <alignment horizontal="left" vertical="center"/>
    </xf>
    <xf numFmtId="0" fontId="0" fillId="0" borderId="30" xfId="0" applyFont="1" applyBorder="1" applyAlignment="1">
      <alignment horizontal="center" vertical="center"/>
    </xf>
    <xf numFmtId="0" fontId="24" fillId="0" borderId="28" xfId="0" applyFont="1" applyBorder="1" applyAlignment="1">
      <alignment vertical="center"/>
    </xf>
    <xf numFmtId="0" fontId="0" fillId="0" borderId="31" xfId="0" applyBorder="1" applyAlignment="1">
      <alignment vertical="center"/>
    </xf>
    <xf numFmtId="0" fontId="0" fillId="0" borderId="30" xfId="0" applyBorder="1" applyAlignment="1">
      <alignment/>
    </xf>
    <xf numFmtId="0" fontId="24" fillId="0" borderId="28" xfId="0" applyFont="1" applyBorder="1" applyAlignment="1">
      <alignment horizontal="center"/>
    </xf>
    <xf numFmtId="0" fontId="0" fillId="0" borderId="28" xfId="0" applyBorder="1" applyAlignment="1">
      <alignment horizontal="center"/>
    </xf>
    <xf numFmtId="0" fontId="0" fillId="0" borderId="32" xfId="0" applyBorder="1" applyAlignment="1">
      <alignment horizontal="center"/>
    </xf>
    <xf numFmtId="0" fontId="62" fillId="0" borderId="0" xfId="0" applyFont="1" applyFill="1" applyAlignment="1">
      <alignment horizontal="center"/>
    </xf>
    <xf numFmtId="0" fontId="63" fillId="0" borderId="28" xfId="0" applyFont="1" applyFill="1" applyBorder="1" applyAlignment="1">
      <alignment horizontal="center" vertical="center"/>
    </xf>
    <xf numFmtId="176" fontId="63" fillId="0" borderId="28" xfId="0" applyNumberFormat="1" applyFont="1" applyBorder="1" applyAlignment="1">
      <alignment vertical="center"/>
    </xf>
    <xf numFmtId="0" fontId="0" fillId="24" borderId="22" xfId="0" applyFill="1" applyBorder="1" applyAlignment="1" applyProtection="1">
      <alignment horizontal="center" vertical="center"/>
      <protection locked="0"/>
    </xf>
    <xf numFmtId="176" fontId="0" fillId="24" borderId="22" xfId="57" applyFont="1" applyFill="1" applyBorder="1" applyAlignment="1" applyProtection="1">
      <alignment horizontal="right" vertical="center"/>
      <protection locked="0"/>
    </xf>
    <xf numFmtId="0" fontId="0" fillId="25" borderId="23" xfId="0" applyFill="1" applyBorder="1" applyAlignment="1" applyProtection="1">
      <alignment horizontal="center" vertical="center"/>
      <protection locked="0"/>
    </xf>
    <xf numFmtId="176" fontId="0" fillId="25" borderId="23" xfId="57" applyFont="1" applyFill="1" applyBorder="1" applyAlignment="1" applyProtection="1">
      <alignment horizontal="right" vertical="center"/>
      <protection locked="0"/>
    </xf>
    <xf numFmtId="0" fontId="0" fillId="26" borderId="23" xfId="0" applyFill="1" applyBorder="1" applyAlignment="1" applyProtection="1">
      <alignment horizontal="center" vertical="center"/>
      <protection locked="0"/>
    </xf>
    <xf numFmtId="176" fontId="0" fillId="26" borderId="23" xfId="57" applyFont="1" applyFill="1" applyBorder="1" applyAlignment="1" applyProtection="1">
      <alignment horizontal="right" vertical="center"/>
      <protection locked="0"/>
    </xf>
    <xf numFmtId="176" fontId="0" fillId="26" borderId="26" xfId="57" applyFont="1" applyFill="1" applyBorder="1" applyAlignment="1" applyProtection="1">
      <alignment horizontal="right" vertical="center"/>
      <protection locked="0"/>
    </xf>
    <xf numFmtId="0" fontId="0" fillId="26" borderId="10" xfId="0" applyFill="1" applyBorder="1" applyAlignment="1">
      <alignment vertical="center"/>
    </xf>
    <xf numFmtId="0" fontId="0" fillId="26" borderId="33" xfId="0" applyFill="1" applyBorder="1" applyAlignment="1">
      <alignment vertical="center"/>
    </xf>
    <xf numFmtId="0" fontId="21" fillId="0" borderId="34" xfId="0" applyFont="1" applyFill="1" applyBorder="1" applyAlignment="1">
      <alignment wrapText="1"/>
    </xf>
    <xf numFmtId="0" fontId="21" fillId="0" borderId="35" xfId="0" applyFont="1" applyFill="1" applyBorder="1" applyAlignment="1">
      <alignment wrapText="1"/>
    </xf>
    <xf numFmtId="0" fontId="21" fillId="0" borderId="36" xfId="0" applyFont="1" applyFill="1" applyBorder="1" applyAlignment="1">
      <alignment vertical="center" wrapText="1"/>
    </xf>
    <xf numFmtId="0" fontId="21" fillId="0" borderId="37" xfId="0" applyFont="1" applyFill="1" applyBorder="1" applyAlignment="1">
      <alignment vertical="center" wrapText="1"/>
    </xf>
    <xf numFmtId="0" fontId="0" fillId="0" borderId="15" xfId="0" applyBorder="1" applyAlignment="1">
      <alignment/>
    </xf>
    <xf numFmtId="0" fontId="28" fillId="0" borderId="38" xfId="0" applyFont="1" applyBorder="1" applyAlignment="1">
      <alignment horizontal="center" vertical="center"/>
    </xf>
    <xf numFmtId="0" fontId="0" fillId="0" borderId="0" xfId="0" applyFont="1" applyFill="1" applyBorder="1" applyAlignment="1">
      <alignment/>
    </xf>
    <xf numFmtId="38" fontId="0" fillId="0" borderId="0" xfId="48" applyFont="1" applyFill="1" applyBorder="1" applyAlignment="1" applyProtection="1">
      <alignment horizontal="right"/>
      <protection/>
    </xf>
    <xf numFmtId="0" fontId="0" fillId="0" borderId="39" xfId="0" applyFill="1" applyBorder="1" applyAlignment="1">
      <alignment horizontal="center" vertical="center"/>
    </xf>
    <xf numFmtId="176" fontId="0" fillId="0" borderId="39" xfId="0" applyNumberFormat="1" applyBorder="1" applyAlignment="1">
      <alignment/>
    </xf>
    <xf numFmtId="0" fontId="0" fillId="0" borderId="13" xfId="0" applyFont="1" applyBorder="1" applyAlignment="1">
      <alignment horizontal="left" vertical="center"/>
    </xf>
    <xf numFmtId="0" fontId="0" fillId="0" borderId="14" xfId="0" applyBorder="1" applyAlignment="1">
      <alignment vertical="center"/>
    </xf>
    <xf numFmtId="0" fontId="0" fillId="0" borderId="40" xfId="0" applyFont="1" applyBorder="1" applyAlignment="1">
      <alignment vertical="center"/>
    </xf>
    <xf numFmtId="0" fontId="0" fillId="0" borderId="41" xfId="0" applyBorder="1" applyAlignment="1">
      <alignment/>
    </xf>
    <xf numFmtId="0" fontId="0" fillId="0" borderId="42" xfId="0" applyBorder="1" applyAlignment="1">
      <alignment/>
    </xf>
    <xf numFmtId="0" fontId="0" fillId="0" borderId="0" xfId="0" applyBorder="1" applyAlignment="1">
      <alignment horizontal="right"/>
    </xf>
    <xf numFmtId="0" fontId="0" fillId="0" borderId="40" xfId="0" applyFill="1" applyBorder="1" applyAlignment="1">
      <alignment horizontal="right"/>
    </xf>
    <xf numFmtId="0" fontId="0" fillId="0" borderId="43" xfId="0" applyFill="1" applyBorder="1" applyAlignment="1">
      <alignment/>
    </xf>
    <xf numFmtId="0" fontId="0" fillId="0" borderId="44" xfId="0" applyBorder="1" applyAlignment="1">
      <alignment/>
    </xf>
    <xf numFmtId="0" fontId="0" fillId="0" borderId="41" xfId="0" applyFill="1" applyBorder="1" applyAlignment="1">
      <alignment horizontal="right"/>
    </xf>
    <xf numFmtId="0" fontId="0" fillId="0" borderId="45" xfId="0" applyBorder="1" applyAlignment="1">
      <alignment/>
    </xf>
    <xf numFmtId="0" fontId="0" fillId="0" borderId="42" xfId="0" applyFill="1" applyBorder="1" applyAlignment="1">
      <alignment horizontal="right"/>
    </xf>
    <xf numFmtId="0" fontId="0" fillId="0" borderId="46" xfId="0" applyFill="1" applyBorder="1" applyAlignment="1">
      <alignment/>
    </xf>
    <xf numFmtId="0" fontId="0" fillId="0" borderId="46" xfId="0" applyFont="1" applyFill="1" applyBorder="1" applyAlignment="1">
      <alignment/>
    </xf>
    <xf numFmtId="0" fontId="0" fillId="0" borderId="47" xfId="0" applyBorder="1" applyAlignment="1">
      <alignment/>
    </xf>
    <xf numFmtId="38" fontId="0" fillId="0" borderId="0" xfId="48" applyBorder="1" applyAlignment="1">
      <alignment/>
    </xf>
    <xf numFmtId="0" fontId="31" fillId="0" borderId="0" xfId="0" applyFont="1" applyAlignment="1">
      <alignment horizontal="left" vertical="center"/>
    </xf>
    <xf numFmtId="0" fontId="32" fillId="0" borderId="0" xfId="0" applyFont="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center" vertical="center"/>
    </xf>
    <xf numFmtId="0" fontId="32" fillId="0" borderId="52" xfId="0" applyFont="1" applyBorder="1" applyAlignment="1">
      <alignment horizontal="left" vertical="center"/>
    </xf>
    <xf numFmtId="0" fontId="32" fillId="0" borderId="40" xfId="0" applyFont="1" applyBorder="1" applyAlignment="1">
      <alignment horizontal="left" vertical="center"/>
    </xf>
    <xf numFmtId="0" fontId="32" fillId="0" borderId="53" xfId="0" applyFont="1" applyBorder="1" applyAlignment="1">
      <alignment horizontal="left" vertical="center"/>
    </xf>
    <xf numFmtId="0" fontId="32" fillId="0" borderId="43" xfId="0" applyFont="1" applyBorder="1" applyAlignment="1">
      <alignment horizontal="left" vertical="center"/>
    </xf>
    <xf numFmtId="0" fontId="0" fillId="0" borderId="43" xfId="0" applyBorder="1" applyAlignment="1">
      <alignment/>
    </xf>
    <xf numFmtId="0" fontId="0" fillId="0" borderId="44" xfId="0" applyBorder="1" applyAlignment="1">
      <alignment/>
    </xf>
    <xf numFmtId="0" fontId="0" fillId="0" borderId="54" xfId="0" applyBorder="1" applyAlignment="1">
      <alignment/>
    </xf>
    <xf numFmtId="0" fontId="32" fillId="0" borderId="55" xfId="0" applyFont="1" applyBorder="1" applyAlignment="1">
      <alignment horizontal="left" vertical="center"/>
    </xf>
    <xf numFmtId="0" fontId="32" fillId="0" borderId="56" xfId="0" applyFont="1" applyBorder="1" applyAlignment="1">
      <alignment horizontal="left" vertical="center"/>
    </xf>
    <xf numFmtId="0" fontId="32" fillId="0" borderId="57" xfId="0" applyFont="1" applyBorder="1" applyAlignment="1">
      <alignment horizontal="left" vertical="center"/>
    </xf>
    <xf numFmtId="0" fontId="32" fillId="0" borderId="58" xfId="0" applyFont="1" applyBorder="1" applyAlignment="1">
      <alignment horizontal="left" vertical="center"/>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32" fillId="0" borderId="61" xfId="0" applyFont="1" applyBorder="1" applyAlignment="1">
      <alignment horizontal="left" vertical="center"/>
    </xf>
    <xf numFmtId="0" fontId="32" fillId="0" borderId="62" xfId="0" applyFont="1" applyBorder="1" applyAlignment="1">
      <alignment horizontal="left" vertical="center"/>
    </xf>
    <xf numFmtId="0" fontId="0" fillId="0" borderId="62" xfId="0" applyBorder="1" applyAlignment="1">
      <alignment/>
    </xf>
    <xf numFmtId="0" fontId="0" fillId="0" borderId="63" xfId="0" applyBorder="1" applyAlignment="1">
      <alignment/>
    </xf>
    <xf numFmtId="0" fontId="32" fillId="0" borderId="64" xfId="0" applyFont="1" applyBorder="1" applyAlignment="1">
      <alignment horizontal="left" vertical="center"/>
    </xf>
    <xf numFmtId="0" fontId="32" fillId="0" borderId="0" xfId="0" applyFont="1" applyBorder="1" applyAlignment="1">
      <alignment horizontal="left" vertical="center"/>
    </xf>
    <xf numFmtId="0" fontId="0" fillId="0" borderId="65" xfId="0" applyBorder="1" applyAlignment="1">
      <alignment/>
    </xf>
    <xf numFmtId="0" fontId="0" fillId="0" borderId="0" xfId="0" applyAlignment="1">
      <alignment horizontal="left" vertical="center"/>
    </xf>
    <xf numFmtId="0" fontId="0" fillId="0" borderId="64" xfId="0" applyBorder="1" applyAlignment="1">
      <alignment horizontal="left" vertical="center"/>
    </xf>
    <xf numFmtId="0" fontId="0" fillId="0" borderId="0" xfId="0" applyBorder="1" applyAlignment="1">
      <alignment horizontal="left" vertical="center"/>
    </xf>
    <xf numFmtId="0" fontId="0" fillId="0" borderId="66" xfId="0" applyBorder="1" applyAlignment="1">
      <alignment horizontal="left" vertical="center"/>
    </xf>
    <xf numFmtId="0" fontId="0" fillId="0" borderId="58" xfId="0" applyBorder="1" applyAlignment="1">
      <alignment horizontal="left" vertical="center"/>
    </xf>
    <xf numFmtId="0" fontId="0" fillId="0" borderId="67" xfId="0"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0" fillId="0" borderId="0" xfId="0" applyAlignment="1">
      <alignment vertical="center"/>
    </xf>
    <xf numFmtId="0" fontId="0" fillId="0" borderId="0" xfId="0" applyAlignment="1">
      <alignment horizontal="left" vertical="center" indent="1"/>
    </xf>
    <xf numFmtId="0" fontId="0" fillId="0" borderId="0" xfId="0" applyFill="1" applyAlignment="1">
      <alignment vertical="center"/>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0" xfId="0" applyFont="1" applyAlignment="1">
      <alignment/>
    </xf>
    <xf numFmtId="0" fontId="30" fillId="0" borderId="41" xfId="0" applyFont="1" applyBorder="1" applyAlignment="1">
      <alignment horizontal="left" vertical="center" indent="1"/>
    </xf>
    <xf numFmtId="38" fontId="0" fillId="27" borderId="22" xfId="48" applyFont="1" applyFill="1" applyBorder="1" applyAlignment="1" applyProtection="1">
      <alignment/>
      <protection/>
    </xf>
    <xf numFmtId="38" fontId="0" fillId="27" borderId="23" xfId="48" applyFill="1" applyBorder="1" applyAlignment="1" applyProtection="1">
      <alignment/>
      <protection/>
    </xf>
    <xf numFmtId="38" fontId="0" fillId="27" borderId="23" xfId="48" applyFont="1" applyFill="1" applyBorder="1" applyAlignment="1" applyProtection="1">
      <alignment/>
      <protection/>
    </xf>
    <xf numFmtId="38" fontId="0" fillId="27" borderId="23" xfId="48" applyFill="1" applyBorder="1" applyAlignment="1">
      <alignment/>
    </xf>
    <xf numFmtId="38" fontId="0" fillId="27" borderId="27" xfId="48" applyFill="1" applyBorder="1" applyAlignment="1">
      <alignment/>
    </xf>
    <xf numFmtId="38" fontId="0" fillId="27" borderId="68" xfId="48" applyFill="1" applyBorder="1" applyAlignment="1">
      <alignment/>
    </xf>
    <xf numFmtId="0" fontId="21" fillId="27" borderId="11" xfId="0" applyFont="1" applyFill="1" applyBorder="1" applyAlignment="1">
      <alignment horizontal="center"/>
    </xf>
    <xf numFmtId="38" fontId="0" fillId="27" borderId="11" xfId="48" applyFill="1" applyBorder="1" applyAlignment="1" applyProtection="1">
      <alignment horizontal="center"/>
      <protection/>
    </xf>
    <xf numFmtId="38" fontId="21" fillId="27" borderId="11" xfId="48" applyFont="1" applyFill="1" applyBorder="1" applyAlignment="1" applyProtection="1">
      <alignment horizontal="center"/>
      <protection/>
    </xf>
    <xf numFmtId="0" fontId="21" fillId="27" borderId="22" xfId="0" applyFont="1" applyFill="1" applyBorder="1" applyAlignment="1">
      <alignment horizontal="center"/>
    </xf>
    <xf numFmtId="0" fontId="21" fillId="27" borderId="23" xfId="0" applyFont="1" applyFill="1" applyBorder="1" applyAlignment="1">
      <alignment horizontal="center"/>
    </xf>
    <xf numFmtId="0" fontId="0" fillId="27" borderId="16" xfId="0" applyFill="1" applyBorder="1" applyAlignment="1">
      <alignment/>
    </xf>
    <xf numFmtId="0" fontId="0" fillId="27" borderId="20" xfId="0" applyFont="1" applyFill="1" applyBorder="1" applyAlignment="1">
      <alignment horizontal="center"/>
    </xf>
    <xf numFmtId="38" fontId="0" fillId="27" borderId="69" xfId="48" applyFill="1" applyBorder="1" applyAlignment="1">
      <alignment/>
    </xf>
    <xf numFmtId="38" fontId="0" fillId="27" borderId="70" xfId="48" applyFill="1" applyBorder="1" applyAlignment="1">
      <alignment/>
    </xf>
    <xf numFmtId="49" fontId="0" fillId="27" borderId="71" xfId="0" applyNumberFormat="1" applyFill="1" applyBorder="1" applyAlignment="1">
      <alignment/>
    </xf>
    <xf numFmtId="0" fontId="21" fillId="27" borderId="26" xfId="0" applyFont="1" applyFill="1" applyBorder="1" applyAlignment="1">
      <alignment horizontal="center"/>
    </xf>
    <xf numFmtId="49" fontId="0" fillId="27" borderId="72" xfId="0" applyNumberFormat="1" applyFill="1" applyBorder="1" applyAlignment="1">
      <alignment/>
    </xf>
    <xf numFmtId="0" fontId="21" fillId="27" borderId="22" xfId="0" applyFont="1" applyFill="1" applyBorder="1" applyAlignment="1">
      <alignment horizontal="center" vertical="center"/>
    </xf>
    <xf numFmtId="0" fontId="21" fillId="27" borderId="23" xfId="0" applyFont="1" applyFill="1" applyBorder="1" applyAlignment="1">
      <alignment horizontal="center" vertical="center"/>
    </xf>
    <xf numFmtId="0" fontId="0" fillId="27" borderId="20" xfId="0" applyFill="1" applyBorder="1" applyAlignment="1">
      <alignment/>
    </xf>
    <xf numFmtId="0" fontId="0" fillId="27" borderId="28" xfId="0" applyFill="1" applyBorder="1" applyAlignment="1">
      <alignment/>
    </xf>
    <xf numFmtId="0" fontId="0" fillId="27" borderId="31" xfId="0" applyFont="1" applyFill="1" applyBorder="1" applyAlignment="1">
      <alignment horizontal="center"/>
    </xf>
    <xf numFmtId="0" fontId="0" fillId="27" borderId="73" xfId="0" applyFont="1" applyFill="1" applyBorder="1" applyAlignment="1">
      <alignment horizontal="center"/>
    </xf>
    <xf numFmtId="0" fontId="0" fillId="27" borderId="74" xfId="0" applyFont="1" applyFill="1" applyBorder="1" applyAlignment="1">
      <alignment horizontal="center"/>
    </xf>
    <xf numFmtId="38" fontId="0" fillId="27" borderId="28" xfId="0" applyNumberFormat="1" applyFill="1" applyBorder="1" applyAlignment="1">
      <alignment/>
    </xf>
    <xf numFmtId="49" fontId="0" fillId="27" borderId="28" xfId="0" applyNumberFormat="1" applyFill="1" applyBorder="1" applyAlignment="1">
      <alignment horizontal="center"/>
    </xf>
    <xf numFmtId="0" fontId="21" fillId="27" borderId="22" xfId="0" applyFont="1" applyFill="1" applyBorder="1" applyAlignment="1">
      <alignment horizontal="center" wrapText="1"/>
    </xf>
    <xf numFmtId="0" fontId="21" fillId="27" borderId="23" xfId="0" applyFont="1" applyFill="1" applyBorder="1" applyAlignment="1">
      <alignment horizontal="center" wrapText="1"/>
    </xf>
    <xf numFmtId="38" fontId="0" fillId="27" borderId="11" xfId="48" applyFont="1" applyFill="1" applyBorder="1" applyAlignment="1" applyProtection="1">
      <alignment horizontal="center" wrapText="1"/>
      <protection/>
    </xf>
    <xf numFmtId="0" fontId="21" fillId="27" borderId="11" xfId="0" applyFont="1" applyFill="1" applyBorder="1" applyAlignment="1">
      <alignment horizontal="center" wrapText="1"/>
    </xf>
    <xf numFmtId="0" fontId="21" fillId="27" borderId="26" xfId="0" applyFont="1" applyFill="1" applyBorder="1" applyAlignment="1">
      <alignment horizontal="center" wrapText="1"/>
    </xf>
    <xf numFmtId="0" fontId="0" fillId="27" borderId="16" xfId="0" applyFill="1" applyBorder="1" applyAlignment="1">
      <alignment wrapText="1"/>
    </xf>
    <xf numFmtId="0" fontId="0" fillId="27" borderId="16" xfId="0" applyFont="1" applyFill="1" applyBorder="1" applyAlignment="1">
      <alignment horizontal="center" wrapText="1"/>
    </xf>
    <xf numFmtId="0" fontId="0" fillId="27" borderId="20" xfId="0" applyFont="1" applyFill="1" applyBorder="1" applyAlignment="1">
      <alignment horizontal="center" wrapText="1"/>
    </xf>
    <xf numFmtId="38" fontId="0" fillId="27" borderId="69" xfId="0" applyNumberFormat="1" applyFill="1" applyBorder="1" applyAlignment="1">
      <alignment wrapText="1"/>
    </xf>
    <xf numFmtId="38" fontId="0" fillId="27" borderId="70" xfId="0" applyNumberFormat="1" applyFill="1" applyBorder="1" applyAlignment="1">
      <alignment wrapText="1"/>
    </xf>
    <xf numFmtId="38" fontId="0" fillId="27" borderId="68" xfId="0" applyNumberFormat="1" applyFill="1" applyBorder="1" applyAlignment="1">
      <alignment wrapText="1"/>
    </xf>
    <xf numFmtId="49" fontId="0" fillId="27" borderId="72" xfId="0" applyNumberFormat="1" applyFill="1" applyBorder="1" applyAlignment="1">
      <alignment wrapText="1"/>
    </xf>
    <xf numFmtId="0" fontId="0" fillId="27" borderId="26" xfId="0" applyFill="1" applyBorder="1" applyAlignment="1">
      <alignment wrapText="1"/>
    </xf>
    <xf numFmtId="0" fontId="0" fillId="27" borderId="11" xfId="0" applyFill="1" applyBorder="1" applyAlignment="1">
      <alignment wrapText="1"/>
    </xf>
    <xf numFmtId="0" fontId="64" fillId="0" borderId="0" xfId="0" applyFont="1" applyAlignment="1">
      <alignment/>
    </xf>
    <xf numFmtId="38" fontId="65" fillId="0" borderId="0" xfId="0" applyNumberFormat="1" applyFont="1" applyAlignment="1">
      <alignment horizontal="right"/>
    </xf>
    <xf numFmtId="0" fontId="65" fillId="0" borderId="0" xfId="0" applyFont="1" applyFill="1" applyAlignment="1">
      <alignment horizontal="center"/>
    </xf>
    <xf numFmtId="38" fontId="65" fillId="0" borderId="0" xfId="0" applyNumberFormat="1" applyFont="1" applyFill="1" applyAlignment="1">
      <alignment horizontal="right"/>
    </xf>
    <xf numFmtId="38" fontId="65" fillId="0" borderId="0" xfId="0" applyNumberFormat="1" applyFont="1" applyBorder="1" applyAlignment="1">
      <alignment/>
    </xf>
    <xf numFmtId="0" fontId="32" fillId="0" borderId="0" xfId="0" applyFont="1" applyAlignment="1">
      <alignment horizontal="center"/>
    </xf>
    <xf numFmtId="0" fontId="0" fillId="0" borderId="0" xfId="0" applyAlignment="1">
      <alignment horizontal="right" vertical="center"/>
    </xf>
    <xf numFmtId="38" fontId="0" fillId="27" borderId="71" xfId="48" applyFont="1" applyFill="1" applyBorder="1" applyAlignment="1" applyProtection="1">
      <alignment horizontal="center" wrapText="1"/>
      <protection/>
    </xf>
    <xf numFmtId="38" fontId="21" fillId="27" borderId="11" xfId="48" applyFont="1" applyFill="1" applyBorder="1" applyAlignment="1" applyProtection="1">
      <alignment horizontal="center" vertical="center" shrinkToFit="1"/>
      <protection/>
    </xf>
    <xf numFmtId="38" fontId="0" fillId="27" borderId="75" xfId="48" applyFont="1" applyFill="1" applyBorder="1" applyAlignment="1" applyProtection="1">
      <alignment horizontal="center" wrapText="1"/>
      <protection/>
    </xf>
    <xf numFmtId="38" fontId="0" fillId="0" borderId="76" xfId="48" applyFont="1" applyFill="1" applyBorder="1" applyAlignment="1" applyProtection="1">
      <alignment wrapText="1"/>
      <protection/>
    </xf>
    <xf numFmtId="38" fontId="0" fillId="27" borderId="77" xfId="0" applyNumberFormat="1" applyFill="1" applyBorder="1" applyAlignment="1">
      <alignment/>
    </xf>
    <xf numFmtId="38" fontId="21" fillId="27" borderId="11" xfId="48" applyFont="1" applyFill="1" applyBorder="1" applyAlignment="1" applyProtection="1">
      <alignment horizontal="center" vertical="center" wrapText="1" shrinkToFit="1"/>
      <protection/>
    </xf>
    <xf numFmtId="176" fontId="24" fillId="0" borderId="23" xfId="57" applyFont="1" applyBorder="1" applyAlignment="1">
      <alignment vertical="center"/>
    </xf>
    <xf numFmtId="38" fontId="24" fillId="0" borderId="0" xfId="0" applyNumberFormat="1" applyFont="1" applyAlignment="1">
      <alignment horizontal="right" vertical="center"/>
    </xf>
    <xf numFmtId="176" fontId="24" fillId="0" borderId="78" xfId="57" applyFont="1" applyBorder="1" applyAlignment="1">
      <alignment vertical="center"/>
    </xf>
    <xf numFmtId="176" fontId="24" fillId="0" borderId="24" xfId="57" applyFont="1" applyBorder="1" applyAlignment="1">
      <alignment vertical="center"/>
    </xf>
    <xf numFmtId="176" fontId="24" fillId="0" borderId="25" xfId="57" applyFont="1" applyBorder="1" applyAlignment="1">
      <alignment vertical="center"/>
    </xf>
    <xf numFmtId="0" fontId="21" fillId="27" borderId="11" xfId="0" applyFont="1" applyFill="1" applyBorder="1" applyAlignment="1">
      <alignment horizontal="center" vertical="center"/>
    </xf>
    <xf numFmtId="0" fontId="21" fillId="27" borderId="10" xfId="0" applyFont="1" applyFill="1" applyBorder="1" applyAlignment="1">
      <alignment horizontal="center" vertical="center"/>
    </xf>
    <xf numFmtId="38" fontId="0" fillId="27" borderId="71" xfId="48" applyFont="1" applyFill="1" applyBorder="1" applyAlignment="1" applyProtection="1">
      <alignment horizontal="center" vertical="center"/>
      <protection/>
    </xf>
    <xf numFmtId="0" fontId="0" fillId="0" borderId="28" xfId="0" applyBorder="1" applyAlignment="1">
      <alignment/>
    </xf>
    <xf numFmtId="0" fontId="0" fillId="0" borderId="0" xfId="0" applyFill="1" applyBorder="1" applyAlignment="1">
      <alignment horizontal="center"/>
    </xf>
    <xf numFmtId="0" fontId="0" fillId="0" borderId="79" xfId="0" applyBorder="1" applyAlignment="1">
      <alignment/>
    </xf>
    <xf numFmtId="0" fontId="21" fillId="0" borderId="79" xfId="0" applyFont="1" applyFill="1" applyBorder="1" applyAlignment="1">
      <alignment horizontal="center" vertical="center"/>
    </xf>
    <xf numFmtId="176" fontId="0" fillId="0" borderId="79" xfId="57" applyFont="1" applyFill="1" applyBorder="1" applyAlignment="1" applyProtection="1">
      <alignment vertical="center"/>
      <protection/>
    </xf>
    <xf numFmtId="176" fontId="24" fillId="0" borderId="79" xfId="57" applyFont="1" applyFill="1" applyBorder="1" applyAlignment="1" applyProtection="1">
      <alignment vertical="center"/>
      <protection/>
    </xf>
    <xf numFmtId="176" fontId="24" fillId="0" borderId="79" xfId="57" applyFont="1" applyBorder="1" applyAlignment="1">
      <alignment vertical="center"/>
    </xf>
    <xf numFmtId="176" fontId="0" fillId="0" borderId="79" xfId="57" applyFont="1" applyFill="1" applyBorder="1" applyAlignment="1" applyProtection="1">
      <alignment/>
      <protection/>
    </xf>
    <xf numFmtId="0" fontId="0" fillId="0" borderId="79" xfId="0" applyBorder="1" applyAlignment="1">
      <alignment horizontal="center"/>
    </xf>
    <xf numFmtId="38" fontId="66" fillId="0" borderId="0" xfId="0" applyNumberFormat="1" applyFont="1" applyFill="1" applyAlignment="1">
      <alignment horizontal="right"/>
    </xf>
    <xf numFmtId="0" fontId="0" fillId="0" borderId="80" xfId="0" applyBorder="1" applyAlignment="1">
      <alignment horizontal="center"/>
    </xf>
    <xf numFmtId="0" fontId="0" fillId="0" borderId="81" xfId="0" applyBorder="1" applyAlignment="1">
      <alignment horizontal="center"/>
    </xf>
    <xf numFmtId="0" fontId="38" fillId="0" borderId="0" xfId="0" applyFont="1" applyAlignment="1">
      <alignment wrapText="1"/>
    </xf>
    <xf numFmtId="0" fontId="0" fillId="0" borderId="23" xfId="0" applyBorder="1" applyAlignment="1">
      <alignment vertical="center" shrinkToFit="1"/>
    </xf>
    <xf numFmtId="0" fontId="21" fillId="0" borderId="22" xfId="0" applyFont="1" applyBorder="1" applyAlignment="1">
      <alignment vertical="center" shrinkToFit="1"/>
    </xf>
    <xf numFmtId="0" fontId="21" fillId="0" borderId="23" xfId="0" applyFont="1" applyBorder="1" applyAlignment="1">
      <alignment vertical="center" shrinkToFit="1"/>
    </xf>
    <xf numFmtId="0" fontId="0" fillId="0" borderId="23" xfId="0" applyBorder="1" applyAlignment="1">
      <alignment shrinkToFit="1"/>
    </xf>
    <xf numFmtId="0" fontId="0" fillId="0" borderId="26" xfId="0" applyBorder="1" applyAlignment="1">
      <alignment shrinkToFit="1"/>
    </xf>
    <xf numFmtId="0" fontId="30" fillId="0" borderId="82" xfId="0" applyFont="1" applyFill="1" applyBorder="1" applyAlignment="1">
      <alignment vertical="center" shrinkToFit="1"/>
    </xf>
    <xf numFmtId="0" fontId="21" fillId="0" borderId="15" xfId="0" applyFont="1" applyFill="1" applyBorder="1" applyAlignment="1">
      <alignment shrinkToFit="1"/>
    </xf>
    <xf numFmtId="0" fontId="21" fillId="0" borderId="82" xfId="0" applyFont="1" applyFill="1" applyBorder="1" applyAlignment="1">
      <alignment vertical="center" shrinkToFit="1"/>
    </xf>
    <xf numFmtId="0" fontId="0" fillId="0" borderId="22" xfId="0" applyBorder="1" applyAlignment="1">
      <alignment shrinkToFit="1"/>
    </xf>
    <xf numFmtId="0" fontId="21" fillId="0" borderId="22" xfId="0" applyFont="1" applyBorder="1" applyAlignment="1">
      <alignment shrinkToFit="1"/>
    </xf>
    <xf numFmtId="0" fontId="21" fillId="0" borderId="23" xfId="0" applyFont="1" applyBorder="1" applyAlignment="1">
      <alignment shrinkToFit="1"/>
    </xf>
    <xf numFmtId="0" fontId="21" fillId="0" borderId="22" xfId="0" applyFont="1" applyFill="1" applyBorder="1" applyAlignment="1">
      <alignment shrinkToFit="1"/>
    </xf>
    <xf numFmtId="0" fontId="21" fillId="0" borderId="23" xfId="0" applyFont="1" applyFill="1" applyBorder="1" applyAlignment="1">
      <alignment shrinkToFit="1"/>
    </xf>
    <xf numFmtId="0" fontId="0" fillId="0" borderId="23" xfId="0" applyFill="1" applyBorder="1" applyAlignment="1">
      <alignment shrinkToFit="1"/>
    </xf>
    <xf numFmtId="0" fontId="0" fillId="0" borderId="26" xfId="0" applyFill="1" applyBorder="1" applyAlignment="1">
      <alignment shrinkToFit="1"/>
    </xf>
    <xf numFmtId="0" fontId="67" fillId="0" borderId="0" xfId="0" applyFont="1" applyAlignment="1">
      <alignment vertical="center"/>
    </xf>
    <xf numFmtId="38" fontId="21" fillId="27" borderId="33" xfId="48" applyFont="1" applyFill="1" applyBorder="1" applyAlignment="1" applyProtection="1">
      <alignment horizontal="center" vertical="center" wrapText="1"/>
      <protection/>
    </xf>
    <xf numFmtId="38" fontId="0" fillId="0" borderId="82" xfId="48" applyFont="1" applyFill="1" applyBorder="1" applyAlignment="1" applyProtection="1">
      <alignment wrapText="1"/>
      <protection/>
    </xf>
    <xf numFmtId="38" fontId="0" fillId="0" borderId="83" xfId="48" applyFont="1" applyFill="1" applyBorder="1" applyAlignment="1" applyProtection="1">
      <alignment wrapText="1"/>
      <protection/>
    </xf>
    <xf numFmtId="38" fontId="0" fillId="27" borderId="31" xfId="0" applyNumberFormat="1" applyFont="1" applyFill="1" applyBorder="1" applyAlignment="1">
      <alignment/>
    </xf>
    <xf numFmtId="0" fontId="27" fillId="0" borderId="0" xfId="0" applyFont="1" applyAlignment="1">
      <alignment horizontal="right" vertical="center"/>
    </xf>
    <xf numFmtId="0" fontId="27" fillId="0" borderId="0" xfId="0" applyFont="1" applyAlignment="1">
      <alignment horizontal="left" vertical="center"/>
    </xf>
    <xf numFmtId="0" fontId="68" fillId="0" borderId="0" xfId="0" applyFont="1" applyAlignment="1">
      <alignment/>
    </xf>
    <xf numFmtId="0" fontId="69" fillId="0" borderId="0" xfId="0" applyFont="1" applyAlignment="1">
      <alignment/>
    </xf>
    <xf numFmtId="0" fontId="32" fillId="0" borderId="0" xfId="0" applyFont="1" applyAlignment="1">
      <alignment/>
    </xf>
    <xf numFmtId="0" fontId="32" fillId="26" borderId="0" xfId="0" applyFont="1" applyFill="1" applyAlignment="1">
      <alignment horizontal="right"/>
    </xf>
    <xf numFmtId="0" fontId="70" fillId="0" borderId="0" xfId="0" applyFont="1" applyAlignment="1">
      <alignment/>
    </xf>
    <xf numFmtId="0" fontId="71" fillId="0" borderId="0" xfId="0" applyFont="1" applyFill="1" applyAlignment="1">
      <alignment/>
    </xf>
    <xf numFmtId="0" fontId="32" fillId="0" borderId="0" xfId="0" applyFont="1" applyFill="1" applyAlignment="1">
      <alignment/>
    </xf>
    <xf numFmtId="0" fontId="71" fillId="0" borderId="0" xfId="0" applyFont="1" applyFill="1" applyAlignment="1">
      <alignment horizontal="left" indent="1"/>
    </xf>
    <xf numFmtId="0" fontId="72" fillId="0" borderId="0" xfId="0" applyFont="1" applyFill="1" applyAlignment="1">
      <alignment/>
    </xf>
    <xf numFmtId="0" fontId="0" fillId="0" borderId="0" xfId="0" applyFill="1" applyAlignment="1">
      <alignment/>
    </xf>
    <xf numFmtId="0" fontId="32" fillId="0" borderId="0" xfId="0" applyFont="1" applyAlignment="1">
      <alignment horizontal="left" vertical="top" wrapText="1"/>
    </xf>
    <xf numFmtId="0" fontId="31" fillId="0" borderId="28" xfId="0" applyFont="1" applyBorder="1" applyAlignment="1">
      <alignment horizontal="center" vertical="center"/>
    </xf>
    <xf numFmtId="0" fontId="32" fillId="0" borderId="28" xfId="0" applyFont="1" applyBorder="1" applyAlignment="1">
      <alignment horizontal="center" vertical="center"/>
    </xf>
    <xf numFmtId="0" fontId="32" fillId="0" borderId="84" xfId="0" applyFont="1" applyBorder="1" applyAlignment="1">
      <alignment horizontal="center"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32" fillId="0" borderId="86" xfId="0" applyFont="1" applyBorder="1" applyAlignment="1">
      <alignment horizontal="left" vertical="center" indent="1"/>
    </xf>
    <xf numFmtId="0" fontId="32" fillId="0" borderId="87" xfId="0" applyFont="1" applyBorder="1" applyAlignment="1">
      <alignment horizontal="left" vertical="center" indent="1"/>
    </xf>
    <xf numFmtId="0" fontId="0" fillId="0" borderId="4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31" fillId="0" borderId="90" xfId="0" applyFont="1" applyBorder="1" applyAlignment="1">
      <alignment horizontal="center" vertical="center"/>
    </xf>
    <xf numFmtId="0" fontId="31" fillId="0" borderId="89" xfId="0" applyFont="1" applyBorder="1" applyAlignment="1">
      <alignment horizontal="center" vertical="center"/>
    </xf>
    <xf numFmtId="0" fontId="32" fillId="0" borderId="49" xfId="0" applyFont="1" applyBorder="1" applyAlignment="1">
      <alignment horizontal="left" vertical="center" indent="1"/>
    </xf>
    <xf numFmtId="0" fontId="32" fillId="0" borderId="88" xfId="0" applyFont="1" applyBorder="1" applyAlignment="1">
      <alignment horizontal="left" vertical="center" indent="1"/>
    </xf>
    <xf numFmtId="0" fontId="32" fillId="0" borderId="91" xfId="0" applyFont="1" applyBorder="1" applyAlignment="1">
      <alignment horizontal="left" vertical="center" indent="1"/>
    </xf>
    <xf numFmtId="0" fontId="31" fillId="0" borderId="92" xfId="0" applyFont="1" applyBorder="1" applyAlignment="1">
      <alignment horizontal="center" vertical="center"/>
    </xf>
    <xf numFmtId="0" fontId="32" fillId="0" borderId="28" xfId="0" applyFont="1" applyBorder="1" applyAlignment="1">
      <alignment horizontal="left" vertical="center" indent="1"/>
    </xf>
    <xf numFmtId="0" fontId="32" fillId="0" borderId="84" xfId="0" applyFont="1" applyBorder="1" applyAlignment="1">
      <alignment horizontal="left" vertical="center" indent="1"/>
    </xf>
    <xf numFmtId="0" fontId="0" fillId="0" borderId="0" xfId="0" applyBorder="1" applyAlignment="1">
      <alignment horizontal="center"/>
    </xf>
    <xf numFmtId="0" fontId="0" fillId="26" borderId="15" xfId="0" applyFill="1" applyBorder="1" applyAlignment="1">
      <alignment horizontal="left"/>
    </xf>
    <xf numFmtId="0" fontId="0" fillId="26" borderId="0" xfId="0" applyFill="1" applyBorder="1" applyAlignment="1">
      <alignment horizontal="left"/>
    </xf>
    <xf numFmtId="0" fontId="0" fillId="26" borderId="19" xfId="0" applyFill="1" applyBorder="1" applyAlignment="1">
      <alignment horizontal="left"/>
    </xf>
    <xf numFmtId="0" fontId="0" fillId="0" borderId="16"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26" borderId="13" xfId="0" applyFill="1" applyBorder="1" applyAlignment="1">
      <alignment horizontal="left"/>
    </xf>
    <xf numFmtId="0" fontId="0" fillId="26" borderId="16" xfId="0" applyFill="1" applyBorder="1" applyAlignment="1">
      <alignment horizontal="left"/>
    </xf>
    <xf numFmtId="0" fontId="0" fillId="26" borderId="16" xfId="0" applyFont="1" applyFill="1" applyBorder="1" applyAlignment="1">
      <alignment horizontal="left"/>
    </xf>
    <xf numFmtId="38" fontId="0" fillId="0" borderId="0" xfId="48" applyBorder="1" applyAlignment="1">
      <alignment horizontal="right"/>
    </xf>
    <xf numFmtId="0" fontId="0" fillId="0" borderId="11" xfId="0" applyBorder="1" applyAlignment="1">
      <alignment horizontal="center" vertical="center"/>
    </xf>
    <xf numFmtId="0" fontId="0" fillId="0" borderId="11" xfId="0" applyFont="1" applyBorder="1" applyAlignment="1">
      <alignment horizontal="center" vertical="center"/>
    </xf>
    <xf numFmtId="0" fontId="32" fillId="26" borderId="0" xfId="0" applyFont="1" applyFill="1" applyAlignment="1">
      <alignment horizontal="left" vertical="center"/>
    </xf>
    <xf numFmtId="0" fontId="0" fillId="26" borderId="20" xfId="0" applyFill="1" applyBorder="1" applyAlignment="1">
      <alignment horizontal="left" vertical="center"/>
    </xf>
    <xf numFmtId="0" fontId="0" fillId="26" borderId="93" xfId="0" applyFill="1" applyBorder="1" applyAlignment="1">
      <alignment horizontal="left" vertical="center"/>
    </xf>
    <xf numFmtId="179" fontId="0" fillId="26" borderId="94" xfId="0" applyNumberFormat="1" applyFill="1" applyBorder="1" applyAlignment="1">
      <alignment horizontal="left" vertical="center"/>
    </xf>
    <xf numFmtId="179" fontId="0" fillId="26" borderId="95" xfId="0" applyNumberFormat="1" applyFill="1" applyBorder="1" applyAlignment="1">
      <alignment horizontal="left" vertical="center"/>
    </xf>
    <xf numFmtId="179" fontId="0" fillId="26" borderId="96" xfId="0" applyNumberFormat="1" applyFill="1" applyBorder="1" applyAlignment="1">
      <alignment horizontal="left" vertical="center"/>
    </xf>
    <xf numFmtId="0" fontId="0" fillId="26" borderId="12" xfId="0"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0" fillId="26" borderId="15" xfId="0" applyFill="1" applyBorder="1" applyAlignment="1">
      <alignment horizontal="left" vertical="top" wrapText="1"/>
    </xf>
    <xf numFmtId="0" fontId="0" fillId="26" borderId="0" xfId="0" applyFill="1" applyBorder="1" applyAlignment="1">
      <alignment horizontal="left" vertical="top" wrapText="1"/>
    </xf>
    <xf numFmtId="0" fontId="0" fillId="26" borderId="19" xfId="0" applyFill="1" applyBorder="1" applyAlignment="1">
      <alignment horizontal="left" vertical="top" wrapText="1"/>
    </xf>
    <xf numFmtId="0" fontId="0" fillId="26" borderId="20" xfId="0" applyFill="1" applyBorder="1" applyAlignment="1">
      <alignment horizontal="left" vertical="top" wrapText="1"/>
    </xf>
    <xf numFmtId="0" fontId="0" fillId="26" borderId="93" xfId="0" applyFill="1" applyBorder="1" applyAlignment="1">
      <alignment horizontal="left" vertical="top" wrapText="1"/>
    </xf>
    <xf numFmtId="0" fontId="0" fillId="26" borderId="72" xfId="0" applyFill="1" applyBorder="1" applyAlignment="1">
      <alignment horizontal="left" vertical="top" wrapText="1"/>
    </xf>
    <xf numFmtId="0" fontId="0" fillId="26" borderId="11" xfId="0" applyFill="1" applyBorder="1" applyAlignment="1">
      <alignment horizontal="center" vertical="center"/>
    </xf>
    <xf numFmtId="0" fontId="0" fillId="26" borderId="11" xfId="0" applyFont="1" applyFill="1" applyBorder="1" applyAlignment="1">
      <alignment horizontal="center" vertical="center"/>
    </xf>
    <xf numFmtId="0" fontId="0" fillId="26" borderId="31" xfId="0" applyFont="1" applyFill="1" applyBorder="1" applyAlignment="1">
      <alignment horizontal="center" vertical="center"/>
    </xf>
    <xf numFmtId="0" fontId="0" fillId="26" borderId="30" xfId="0" applyFont="1" applyFill="1" applyBorder="1" applyAlignment="1">
      <alignment horizontal="center" vertical="center"/>
    </xf>
    <xf numFmtId="0" fontId="0" fillId="26"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26" borderId="13" xfId="0" applyFill="1" applyBorder="1" applyAlignment="1">
      <alignment horizontal="left" vertical="center"/>
    </xf>
    <xf numFmtId="0" fontId="0" fillId="26" borderId="13" xfId="0" applyFont="1" applyFill="1" applyBorder="1" applyAlignment="1">
      <alignment horizontal="left" vertical="center"/>
    </xf>
    <xf numFmtId="0" fontId="0" fillId="26" borderId="93" xfId="0" applyFill="1" applyBorder="1" applyAlignment="1">
      <alignment horizontal="right"/>
    </xf>
    <xf numFmtId="38" fontId="0" fillId="0" borderId="17" xfId="48" applyBorder="1" applyAlignment="1">
      <alignment horizontal="right"/>
    </xf>
    <xf numFmtId="0" fontId="0" fillId="0" borderId="15" xfId="0" applyFont="1" applyBorder="1" applyAlignment="1">
      <alignment horizontal="right"/>
    </xf>
    <xf numFmtId="0" fontId="0" fillId="0" borderId="15" xfId="0" applyBorder="1" applyAlignment="1">
      <alignment horizontal="center"/>
    </xf>
    <xf numFmtId="0" fontId="24" fillId="0" borderId="15" xfId="0" applyFont="1" applyBorder="1" applyAlignment="1">
      <alignment horizontal="center"/>
    </xf>
    <xf numFmtId="0" fontId="24" fillId="0" borderId="0" xfId="0" applyFont="1" applyBorder="1" applyAlignment="1">
      <alignment horizontal="center"/>
    </xf>
    <xf numFmtId="38" fontId="24" fillId="0" borderId="0" xfId="48" applyFont="1" applyBorder="1" applyAlignment="1">
      <alignment horizontal="right"/>
    </xf>
    <xf numFmtId="38" fontId="0" fillId="0" borderId="0" xfId="48"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38" fontId="0" fillId="0" borderId="17" xfId="48" applyBorder="1" applyAlignment="1">
      <alignment horizontal="center"/>
    </xf>
    <xf numFmtId="0" fontId="30" fillId="0" borderId="15" xfId="0" applyFont="1" applyBorder="1" applyAlignment="1">
      <alignment horizontal="left" vertical="top" wrapText="1"/>
    </xf>
    <xf numFmtId="0" fontId="30" fillId="0" borderId="0" xfId="0" applyFont="1" applyAlignment="1">
      <alignment horizontal="left" vertical="top" wrapText="1"/>
    </xf>
    <xf numFmtId="0" fontId="33" fillId="0" borderId="0" xfId="0" applyFont="1" applyAlignment="1">
      <alignment horizontal="left" wrapText="1"/>
    </xf>
    <xf numFmtId="0" fontId="21" fillId="27" borderId="31" xfId="0" applyFont="1" applyFill="1" applyBorder="1" applyAlignment="1">
      <alignment horizontal="center" vertical="center"/>
    </xf>
    <xf numFmtId="0" fontId="21" fillId="27" borderId="30" xfId="0" applyFont="1" applyFill="1" applyBorder="1" applyAlignment="1">
      <alignment horizontal="center" vertical="center"/>
    </xf>
    <xf numFmtId="0" fontId="21" fillId="27" borderId="32"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4</xdr:row>
      <xdr:rowOff>104775</xdr:rowOff>
    </xdr:from>
    <xdr:to>
      <xdr:col>15</xdr:col>
      <xdr:colOff>38100</xdr:colOff>
      <xdr:row>11</xdr:row>
      <xdr:rowOff>104775</xdr:rowOff>
    </xdr:to>
    <xdr:sp>
      <xdr:nvSpPr>
        <xdr:cNvPr id="1" name="テキスト ボックス 1"/>
        <xdr:cNvSpPr txBox="1">
          <a:spLocks noChangeArrowheads="1"/>
        </xdr:cNvSpPr>
      </xdr:nvSpPr>
      <xdr:spPr>
        <a:xfrm>
          <a:off x="6419850" y="1162050"/>
          <a:ext cx="4133850" cy="15049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見本として、人数や金額を記入してあります。</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ＭＳ Ｐゴシック"/>
              <a:ea typeface="ＭＳ Ｐゴシック"/>
              <a:cs typeface="ＭＳ Ｐゴシック"/>
            </a:rPr>
            <a:t>資料作成時は、見本の数字を消して入力してください。</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a:t>
          </a:r>
          <a:r>
            <a:rPr lang="en-US" cap="none" sz="1600" b="1" i="0" u="none" baseline="0">
              <a:solidFill>
                <a:srgbClr val="FF0000"/>
              </a:solidFill>
              <a:latin typeface="ＭＳ Ｐゴシック"/>
              <a:ea typeface="ＭＳ Ｐゴシック"/>
              <a:cs typeface="ＭＳ Ｐゴシック"/>
            </a:rPr>
            <a:t>計算式を消さないようご注意ください。</a:t>
          </a:r>
          <a:r>
            <a:rPr lang="en-US" cap="none" sz="16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29</xdr:row>
      <xdr:rowOff>123825</xdr:rowOff>
    </xdr:from>
    <xdr:to>
      <xdr:col>9</xdr:col>
      <xdr:colOff>180975</xdr:colOff>
      <xdr:row>31</xdr:row>
      <xdr:rowOff>161925</xdr:rowOff>
    </xdr:to>
    <xdr:sp fLocksText="0">
      <xdr:nvSpPr>
        <xdr:cNvPr id="1" name="Text Box 1"/>
        <xdr:cNvSpPr txBox="1">
          <a:spLocks noChangeArrowheads="1"/>
        </xdr:cNvSpPr>
      </xdr:nvSpPr>
      <xdr:spPr>
        <a:xfrm>
          <a:off x="2457450" y="7229475"/>
          <a:ext cx="3324225" cy="476250"/>
        </a:xfrm>
        <a:prstGeom prst="rect">
          <a:avLst/>
        </a:prstGeom>
        <a:solidFill>
          <a:srgbClr val="FFFFFF"/>
        </a:solidFill>
        <a:ln w="9360" cmpd="sng">
          <a:solidFill>
            <a:srgbClr val="000000"/>
          </a:solidFill>
          <a:headEnd type="none"/>
          <a:tailEnd type="none"/>
        </a:ln>
      </xdr:spPr>
      <xdr:txBody>
        <a:bodyPr vertOverflow="clip" wrap="square" lIns="27360" tIns="18000" rIns="0" bIns="0"/>
        <a:p>
          <a:pPr algn="l">
            <a:defRPr/>
          </a:pPr>
          <a:r>
            <a:rPr lang="en-US" cap="none" sz="1200" b="0" i="0" u="none" baseline="0">
              <a:solidFill>
                <a:srgbClr val="FF0000"/>
              </a:solidFill>
              <a:latin typeface="ＭＳ Ｐゴシック"/>
              <a:ea typeface="ＭＳ Ｐゴシック"/>
              <a:cs typeface="ＭＳ Ｐゴシック"/>
            </a:rPr>
            <a:t>各予算科目の積算内容を、別紙にて提出願います。（「補助金の算出」様式）</a:t>
          </a:r>
        </a:p>
      </xdr:txBody>
    </xdr:sp>
    <xdr:clientData/>
  </xdr:twoCellAnchor>
  <xdr:twoCellAnchor>
    <xdr:from>
      <xdr:col>1</xdr:col>
      <xdr:colOff>657225</xdr:colOff>
      <xdr:row>38</xdr:row>
      <xdr:rowOff>95250</xdr:rowOff>
    </xdr:from>
    <xdr:to>
      <xdr:col>9</xdr:col>
      <xdr:colOff>600075</xdr:colOff>
      <xdr:row>39</xdr:row>
      <xdr:rowOff>38100</xdr:rowOff>
    </xdr:to>
    <xdr:sp fLocksText="0">
      <xdr:nvSpPr>
        <xdr:cNvPr id="2" name="テキスト ボックス 5"/>
        <xdr:cNvSpPr txBox="1">
          <a:spLocks noChangeArrowheads="1"/>
        </xdr:cNvSpPr>
      </xdr:nvSpPr>
      <xdr:spPr>
        <a:xfrm>
          <a:off x="1885950" y="9134475"/>
          <a:ext cx="4314825" cy="2000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rPr>
            <a:t>その他積算のための説明参考資料等があれば添付願います。</a:t>
          </a:r>
        </a:p>
      </xdr:txBody>
    </xdr:sp>
    <xdr:clientData/>
  </xdr:twoCellAnchor>
  <xdr:twoCellAnchor>
    <xdr:from>
      <xdr:col>10</xdr:col>
      <xdr:colOff>161925</xdr:colOff>
      <xdr:row>17</xdr:row>
      <xdr:rowOff>152400</xdr:rowOff>
    </xdr:from>
    <xdr:to>
      <xdr:col>16</xdr:col>
      <xdr:colOff>581025</xdr:colOff>
      <xdr:row>23</xdr:row>
      <xdr:rowOff>38100</xdr:rowOff>
    </xdr:to>
    <xdr:sp>
      <xdr:nvSpPr>
        <xdr:cNvPr id="3" name="テキスト ボックス 3"/>
        <xdr:cNvSpPr txBox="1">
          <a:spLocks noChangeArrowheads="1"/>
        </xdr:cNvSpPr>
      </xdr:nvSpPr>
      <xdr:spPr>
        <a:xfrm>
          <a:off x="6648450" y="4476750"/>
          <a:ext cx="4533900" cy="12001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見本として、人数や金額を記入してあります。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資料作成時は、見本の数字を消して入力してください。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計算式を消さないようご注意ください。</a:t>
          </a:r>
          <a:r>
            <a:rPr lang="en-US" cap="none" sz="1400" b="1" i="0" u="none" baseline="0">
              <a:solidFill>
                <a:srgbClr val="FF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8</xdr:row>
      <xdr:rowOff>142875</xdr:rowOff>
    </xdr:from>
    <xdr:to>
      <xdr:col>12</xdr:col>
      <xdr:colOff>285750</xdr:colOff>
      <xdr:row>14</xdr:row>
      <xdr:rowOff>104775</xdr:rowOff>
    </xdr:to>
    <xdr:sp>
      <xdr:nvSpPr>
        <xdr:cNvPr id="1" name="テキスト ボックス 1"/>
        <xdr:cNvSpPr txBox="1">
          <a:spLocks noChangeArrowheads="1"/>
        </xdr:cNvSpPr>
      </xdr:nvSpPr>
      <xdr:spPr>
        <a:xfrm>
          <a:off x="6924675" y="1895475"/>
          <a:ext cx="4019550" cy="12763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全区分において、決算時に</a:t>
          </a:r>
          <a:r>
            <a:rPr lang="en-US" cap="none" sz="1200" b="0" i="0" u="none" baseline="0">
              <a:solidFill>
                <a:srgbClr val="FF0000"/>
              </a:solidFill>
              <a:latin typeface="BIZ UDPゴシック"/>
              <a:ea typeface="BIZ UDPゴシック"/>
              <a:cs typeface="BIZ UDPゴシック"/>
            </a:rPr>
            <a:t>内訳がわかる請求書・領収書の</a:t>
          </a:r>
          <a:r>
            <a:rPr lang="en-US" cap="none" sz="1200" b="0" i="0" u="none" baseline="0">
              <a:solidFill>
                <a:srgbClr val="FF0000"/>
              </a:solidFill>
              <a:latin typeface="BIZ UDPゴシック"/>
              <a:ea typeface="BIZ UDPゴシック"/>
              <a:cs typeface="BIZ UDPゴシック"/>
            </a:rPr>
            <a:t>
</a:t>
          </a:r>
          <a:r>
            <a:rPr lang="en-US" cap="none" sz="1200" b="0" i="0" u="none" baseline="0">
              <a:solidFill>
                <a:srgbClr val="FF0000"/>
              </a:solidFill>
              <a:latin typeface="BIZ UDPゴシック"/>
              <a:ea typeface="BIZ UDPゴシック"/>
              <a:cs typeface="BIZ UDPゴシック"/>
            </a:rPr>
            <a:t>コピーを添付</a:t>
          </a:r>
          <a:r>
            <a:rPr lang="en-US" cap="none" sz="1200" b="0" i="0" u="none" baseline="0">
              <a:solidFill>
                <a:srgbClr val="000000"/>
              </a:solidFill>
              <a:latin typeface="ＭＳ Ｐゴシック"/>
              <a:ea typeface="ＭＳ Ｐゴシック"/>
              <a:cs typeface="ＭＳ Ｐゴシック"/>
            </a:rPr>
            <a:t>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例　　　○　保護者説明会資料コピー代　＠</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20</a:t>
          </a:r>
          <a:r>
            <a:rPr lang="en-US" cap="none" sz="1200" b="0" i="0" u="none" baseline="0">
              <a:solidFill>
                <a:srgbClr val="000000"/>
              </a:solidFill>
              <a:latin typeface="ＭＳ Ｐゴシック"/>
              <a:ea typeface="ＭＳ Ｐゴシック"/>
              <a:cs typeface="ＭＳ Ｐゴシック"/>
            </a:rPr>
            <a:t>枚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資料コピー代　</a:t>
          </a:r>
          <a:r>
            <a:rPr lang="en-US" cap="none" sz="1200" b="0" i="0" u="none" baseline="0">
              <a:solidFill>
                <a:srgbClr val="000000"/>
              </a:solidFill>
              <a:latin typeface="Calibri"/>
              <a:ea typeface="Calibri"/>
              <a:cs typeface="Calibri"/>
            </a:rPr>
            <a:t>200</a:t>
          </a:r>
          <a:r>
            <a:rPr lang="en-US" cap="none" sz="1200" b="0" i="0" u="none" baseline="0">
              <a:solidFill>
                <a:srgbClr val="000000"/>
              </a:solidFill>
              <a:latin typeface="ＭＳ Ｐゴシック"/>
              <a:ea typeface="ＭＳ Ｐゴシック"/>
              <a:cs typeface="ＭＳ Ｐゴシック"/>
            </a:rPr>
            <a:t>円ｆ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10</xdr:row>
      <xdr:rowOff>95250</xdr:rowOff>
    </xdr:from>
    <xdr:to>
      <xdr:col>12</xdr:col>
      <xdr:colOff>152400</xdr:colOff>
      <xdr:row>16</xdr:row>
      <xdr:rowOff>200025</xdr:rowOff>
    </xdr:to>
    <xdr:sp>
      <xdr:nvSpPr>
        <xdr:cNvPr id="1" name="テキスト ボックス 1"/>
        <xdr:cNvSpPr txBox="1">
          <a:spLocks noChangeArrowheads="1"/>
        </xdr:cNvSpPr>
      </xdr:nvSpPr>
      <xdr:spPr>
        <a:xfrm>
          <a:off x="7086600" y="2286000"/>
          <a:ext cx="326707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お土産代：</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限度額</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千円（全額補助対象）</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中学生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万円</a:t>
          </a:r>
          <a:r>
            <a:rPr lang="en-US" cap="none" sz="1400" b="1" i="0" u="none" baseline="0">
              <a:solidFill>
                <a:srgbClr val="FF0000"/>
              </a:solidFill>
              <a:latin typeface="ＭＳ Ｐゴシック"/>
              <a:ea typeface="ＭＳ Ｐゴシック"/>
              <a:cs typeface="ＭＳ Ｐゴシック"/>
            </a:rPr>
            <a:t>（全額補助対象）</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一般　　　</a:t>
          </a:r>
          <a:r>
            <a:rPr lang="en-US" cap="none" sz="1400" b="1" i="0" u="none" baseline="0">
              <a:solidFill>
                <a:srgbClr val="FF0000"/>
              </a:solidFill>
              <a:latin typeface="Calibri"/>
              <a:ea typeface="Calibri"/>
              <a:cs typeface="Calibri"/>
            </a:rPr>
            <a:t>10</a:t>
          </a:r>
          <a:r>
            <a:rPr lang="en-US" cap="none" sz="1400" b="1" i="0" u="none" baseline="0">
              <a:solidFill>
                <a:srgbClr val="FF0000"/>
              </a:solidFill>
              <a:latin typeface="ＭＳ Ｐゴシック"/>
              <a:ea typeface="ＭＳ Ｐゴシック"/>
              <a:cs typeface="ＭＳ Ｐゴシック"/>
            </a:rPr>
            <a:t>万円（１</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２～</a:t>
          </a:r>
          <a:r>
            <a:rPr lang="en-US" cap="none" sz="1400" b="1" i="0" u="none" baseline="0">
              <a:solidFill>
                <a:srgbClr val="FF0000"/>
              </a:solidFill>
              <a:latin typeface="ＭＳ Ｐゴシック"/>
              <a:ea typeface="ＭＳ Ｐゴシック"/>
              <a:cs typeface="ＭＳ Ｐゴシック"/>
            </a:rPr>
            <a:t>１</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３補助）</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1771650</xdr:colOff>
      <xdr:row>1</xdr:row>
      <xdr:rowOff>114300</xdr:rowOff>
    </xdr:from>
    <xdr:to>
      <xdr:col>7</xdr:col>
      <xdr:colOff>466725</xdr:colOff>
      <xdr:row>4</xdr:row>
      <xdr:rowOff>0</xdr:rowOff>
    </xdr:to>
    <xdr:sp>
      <xdr:nvSpPr>
        <xdr:cNvPr id="1" name="テキスト ボックス 1"/>
        <xdr:cNvSpPr txBox="1">
          <a:spLocks noChangeArrowheads="1"/>
        </xdr:cNvSpPr>
      </xdr:nvSpPr>
      <xdr:spPr>
        <a:xfrm>
          <a:off x="3095625" y="333375"/>
          <a:ext cx="41433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一般交流事業も補助対象となる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104775</xdr:rowOff>
    </xdr:from>
    <xdr:to>
      <xdr:col>19</xdr:col>
      <xdr:colOff>57150</xdr:colOff>
      <xdr:row>10</xdr:row>
      <xdr:rowOff>0</xdr:rowOff>
    </xdr:to>
    <xdr:sp>
      <xdr:nvSpPr>
        <xdr:cNvPr id="1" name="テキスト ボックス 1"/>
        <xdr:cNvSpPr txBox="1">
          <a:spLocks noChangeArrowheads="1"/>
        </xdr:cNvSpPr>
      </xdr:nvSpPr>
      <xdr:spPr>
        <a:xfrm>
          <a:off x="7800975" y="104775"/>
          <a:ext cx="5943600"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一般交流</a:t>
          </a:r>
          <a:r>
            <a:rPr lang="en-US" cap="none" sz="1600" b="1" i="0" u="none" baseline="0">
              <a:solidFill>
                <a:srgbClr val="FF0000"/>
              </a:solidFill>
              <a:latin typeface="ＭＳ Ｐゴシック"/>
              <a:ea typeface="ＭＳ Ｐゴシック"/>
              <a:cs typeface="ＭＳ Ｐゴシック"/>
            </a:rPr>
            <a:t>の場合</a:t>
          </a:r>
          <a:r>
            <a:rPr lang="en-US" cap="none" sz="1600" b="1" i="0" u="none" baseline="0">
              <a:solidFill>
                <a:srgbClr val="FF0000"/>
              </a:solidFill>
              <a:latin typeface="ＭＳ Ｐゴシック"/>
              <a:ea typeface="ＭＳ Ｐゴシック"/>
              <a:cs typeface="ＭＳ Ｐゴシック"/>
            </a:rPr>
            <a:t>➡すべて</a:t>
          </a:r>
          <a:r>
            <a:rPr lang="en-US" cap="none" sz="1800" b="1" i="0" u="none" baseline="0">
              <a:solidFill>
                <a:srgbClr val="FF0000"/>
              </a:solidFill>
              <a:latin typeface="ＭＳ Ｐゴシック"/>
              <a:ea typeface="ＭＳ Ｐゴシック"/>
              <a:cs typeface="ＭＳ Ｐゴシック"/>
            </a:rPr>
            <a:t>補助対象外</a:t>
          </a:r>
          <a:r>
            <a:rPr lang="en-US" cap="none" sz="1600" b="1"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・小中学生交流の場合</a:t>
          </a:r>
          <a:r>
            <a:rPr lang="en-US" cap="none" sz="1600" b="0" i="0" u="none" baseline="0">
              <a:solidFill>
                <a:srgbClr val="FF0000"/>
              </a:solidFill>
              <a:latin typeface="ＭＳ Ｐゴシック"/>
              <a:ea typeface="ＭＳ Ｐゴシック"/>
              <a:cs typeface="ＭＳ Ｐゴシック"/>
            </a:rPr>
            <a:t>➡児童・生徒と随行の費用は、派遣と</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同様の補助率で、以下の</a:t>
          </a:r>
          <a:r>
            <a:rPr lang="en-US" cap="none" sz="1600" b="0" i="0" u="none" baseline="0">
              <a:solidFill>
                <a:srgbClr val="FF0000"/>
              </a:solidFill>
              <a:latin typeface="Calibri"/>
              <a:ea typeface="Calibri"/>
              <a:cs typeface="Calibri"/>
            </a:rPr>
            <a:t>3</a:t>
          </a:r>
          <a:r>
            <a:rPr lang="en-US" cap="none" sz="1600" b="0" i="0" u="none" baseline="0">
              <a:solidFill>
                <a:srgbClr val="FF0000"/>
              </a:solidFill>
              <a:latin typeface="ＭＳ Ｐゴシック"/>
              <a:ea typeface="ＭＳ Ｐゴシック"/>
              <a:cs typeface="ＭＳ Ｐゴシック"/>
            </a:rPr>
            <a:t>通りに振り分けて記載してください。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Calibri"/>
              <a:ea typeface="Calibri"/>
              <a:cs typeface="Calibri"/>
            </a:rPr>
            <a:t>1.</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補助対象①</a:t>
          </a:r>
          <a:r>
            <a:rPr lang="en-US" cap="none" sz="1600" b="0" i="0" u="none" baseline="0">
              <a:solidFill>
                <a:srgbClr val="FF0000"/>
              </a:solidFill>
              <a:latin typeface="Calibri"/>
              <a:ea typeface="Calibri"/>
              <a:cs typeface="Calibri"/>
            </a:rPr>
            <a:t>100</a:t>
          </a:r>
          <a:r>
            <a:rPr lang="en-US" cap="none" sz="1600" b="0" i="0" u="none" baseline="0">
              <a:solidFill>
                <a:srgbClr val="FF0000"/>
              </a:solidFill>
              <a:latin typeface="ＭＳ Ｐゴシック"/>
              <a:ea typeface="ＭＳ Ｐゴシック"/>
              <a:cs typeface="ＭＳ Ｐゴシック"/>
            </a:rPr>
            <a:t>％補助</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Calibri"/>
              <a:ea typeface="Calibri"/>
              <a:cs typeface="Calibri"/>
            </a:rPr>
            <a:t>2. </a:t>
          </a:r>
          <a:r>
            <a:rPr lang="en-US" cap="none" sz="1600" b="0" i="0" u="none" baseline="0">
              <a:solidFill>
                <a:srgbClr val="FF0000"/>
              </a:solidFill>
              <a:latin typeface="ＭＳ Ｐゴシック"/>
              <a:ea typeface="ＭＳ Ｐゴシック"/>
              <a:cs typeface="ＭＳ Ｐゴシック"/>
            </a:rPr>
            <a:t>補助対象②</a:t>
          </a:r>
          <a:r>
            <a:rPr lang="en-US" cap="none" sz="1600" b="0" i="0" u="none" baseline="0">
              <a:solidFill>
                <a:srgbClr val="FF0000"/>
              </a:solidFill>
              <a:latin typeface="Calibri"/>
              <a:ea typeface="Calibri"/>
              <a:cs typeface="Calibri"/>
            </a:rPr>
            <a:t>1/3</a:t>
          </a:r>
          <a:r>
            <a:rPr lang="en-US" cap="none" sz="1600" b="0" i="0" u="none" baseline="0">
              <a:solidFill>
                <a:srgbClr val="FF0000"/>
              </a:solidFill>
              <a:latin typeface="ＭＳ Ｐゴシック"/>
              <a:ea typeface="ＭＳ Ｐゴシック"/>
              <a:cs typeface="ＭＳ Ｐゴシック"/>
            </a:rPr>
            <a:t>補助（南砺市児童・生徒の宿泊費・食事代）</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Calibri"/>
              <a:ea typeface="Calibri"/>
              <a:cs typeface="Calibri"/>
            </a:rPr>
            <a:t>3. </a:t>
          </a:r>
          <a:r>
            <a:rPr lang="en-US" cap="none" sz="1600" b="0" i="0" u="none" baseline="0">
              <a:solidFill>
                <a:srgbClr val="FF0000"/>
              </a:solidFill>
              <a:latin typeface="ＭＳ Ｐゴシック"/>
              <a:ea typeface="ＭＳ Ｐゴシック"/>
              <a:cs typeface="ＭＳ Ｐゴシック"/>
            </a:rPr>
            <a:t>補助対象外　</a:t>
          </a:r>
        </a:p>
      </xdr:txBody>
    </xdr:sp>
    <xdr:clientData/>
  </xdr:twoCellAnchor>
  <xdr:twoCellAnchor>
    <xdr:from>
      <xdr:col>0</xdr:col>
      <xdr:colOff>666750</xdr:colOff>
      <xdr:row>45</xdr:row>
      <xdr:rowOff>57150</xdr:rowOff>
    </xdr:from>
    <xdr:to>
      <xdr:col>5</xdr:col>
      <xdr:colOff>171450</xdr:colOff>
      <xdr:row>48</xdr:row>
      <xdr:rowOff>38100</xdr:rowOff>
    </xdr:to>
    <xdr:sp>
      <xdr:nvSpPr>
        <xdr:cNvPr id="2" name="正方形/長方形 2"/>
        <xdr:cNvSpPr>
          <a:spLocks/>
        </xdr:cNvSpPr>
      </xdr:nvSpPr>
      <xdr:spPr>
        <a:xfrm>
          <a:off x="666750" y="10048875"/>
          <a:ext cx="2895600" cy="638175"/>
        </a:xfrm>
        <a:prstGeom prst="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600" b="0" i="0" u="none" baseline="0">
              <a:solidFill>
                <a:srgbClr val="FF0000"/>
              </a:solidFill>
              <a:latin typeface="ＭＳ Ｐゴシック"/>
              <a:ea typeface="ＭＳ Ｐゴシック"/>
              <a:cs typeface="ＭＳ Ｐゴシック"/>
            </a:rPr>
            <a:t>計算しやすくするために</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列を追加するなどしてください。</a:t>
          </a:r>
        </a:p>
      </xdr:txBody>
    </xdr:sp>
    <xdr:clientData/>
  </xdr:twoCellAnchor>
  <xdr:twoCellAnchor>
    <xdr:from>
      <xdr:col>2</xdr:col>
      <xdr:colOff>47625</xdr:colOff>
      <xdr:row>35</xdr:row>
      <xdr:rowOff>76200</xdr:rowOff>
    </xdr:from>
    <xdr:to>
      <xdr:col>2</xdr:col>
      <xdr:colOff>114300</xdr:colOff>
      <xdr:row>39</xdr:row>
      <xdr:rowOff>85725</xdr:rowOff>
    </xdr:to>
    <xdr:sp>
      <xdr:nvSpPr>
        <xdr:cNvPr id="3" name="左大かっこ 4"/>
        <xdr:cNvSpPr>
          <a:spLocks/>
        </xdr:cNvSpPr>
      </xdr:nvSpPr>
      <xdr:spPr>
        <a:xfrm>
          <a:off x="1419225" y="7877175"/>
          <a:ext cx="66675" cy="885825"/>
        </a:xfrm>
        <a:prstGeom prst="leftBracket">
          <a:avLst>
            <a:gd name="adj" fmla="val -49314"/>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13</xdr:row>
      <xdr:rowOff>0</xdr:rowOff>
    </xdr:from>
    <xdr:to>
      <xdr:col>5</xdr:col>
      <xdr:colOff>561975</xdr:colOff>
      <xdr:row>16</xdr:row>
      <xdr:rowOff>190500</xdr:rowOff>
    </xdr:to>
    <xdr:sp>
      <xdr:nvSpPr>
        <xdr:cNvPr id="1" name="テキスト ボックス 1"/>
        <xdr:cNvSpPr txBox="1">
          <a:spLocks noChangeArrowheads="1"/>
        </xdr:cNvSpPr>
      </xdr:nvSpPr>
      <xdr:spPr>
        <a:xfrm>
          <a:off x="857250" y="2847975"/>
          <a:ext cx="44958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飲食費：</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小中学生の受入は、全額補助対象（アルコール類は不可）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一般の受入は、全額補助対象外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8</xdr:row>
      <xdr:rowOff>38100</xdr:rowOff>
    </xdr:from>
    <xdr:to>
      <xdr:col>5</xdr:col>
      <xdr:colOff>628650</xdr:colOff>
      <xdr:row>9</xdr:row>
      <xdr:rowOff>133350</xdr:rowOff>
    </xdr:to>
    <xdr:sp>
      <xdr:nvSpPr>
        <xdr:cNvPr id="1" name="テキスト ボックス 1"/>
        <xdr:cNvSpPr txBox="1">
          <a:spLocks noChangeArrowheads="1"/>
        </xdr:cNvSpPr>
      </xdr:nvSpPr>
      <xdr:spPr>
        <a:xfrm>
          <a:off x="1304925" y="1790700"/>
          <a:ext cx="40862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一般交流事業は、すべて補助対象外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zoomScalePageLayoutView="0" workbookViewId="0" topLeftCell="A1">
      <selection activeCell="Q11" sqref="Q11"/>
    </sheetView>
  </sheetViews>
  <sheetFormatPr defaultColWidth="11.625" defaultRowHeight="13.5"/>
  <cols>
    <col min="1" max="1" width="3.375" style="29" bestFit="1" customWidth="1"/>
    <col min="2" max="10" width="8.50390625" style="0" customWidth="1"/>
  </cols>
  <sheetData>
    <row r="1" spans="1:8" ht="18" thickBot="1">
      <c r="A1" s="195"/>
      <c r="B1" s="196"/>
      <c r="C1" s="196" t="s">
        <v>128</v>
      </c>
      <c r="D1" s="196"/>
      <c r="E1" s="196"/>
      <c r="H1" s="235" t="s">
        <v>129</v>
      </c>
    </row>
    <row r="2" spans="1:10" ht="21.75" customHeight="1">
      <c r="A2" s="196"/>
      <c r="B2" s="355" t="s">
        <v>130</v>
      </c>
      <c r="C2" s="356"/>
      <c r="D2" s="357" t="str">
        <f>'★要求表★'!A7</f>
        <v>令和●年度交流事業予算書（受入）</v>
      </c>
      <c r="E2" s="358"/>
      <c r="F2" s="358"/>
      <c r="G2" s="358"/>
      <c r="H2" s="358"/>
      <c r="I2" s="358"/>
      <c r="J2" s="359"/>
    </row>
    <row r="3" spans="1:10" ht="21.75" customHeight="1">
      <c r="A3" s="196"/>
      <c r="B3" s="360" t="s">
        <v>1</v>
      </c>
      <c r="C3" s="345"/>
      <c r="D3" s="361" t="str">
        <f>'★要求表★'!B9</f>
        <v>○○市小学生受入れ事業</v>
      </c>
      <c r="E3" s="361"/>
      <c r="F3" s="361"/>
      <c r="G3" s="361"/>
      <c r="H3" s="361"/>
      <c r="I3" s="361"/>
      <c r="J3" s="362"/>
    </row>
    <row r="4" spans="1:10" ht="21.75" customHeight="1">
      <c r="A4" s="196"/>
      <c r="B4" s="360" t="s">
        <v>186</v>
      </c>
      <c r="C4" s="345"/>
      <c r="D4" s="361" t="str">
        <f>'★要求表★'!C10</f>
        <v>小学生の交流</v>
      </c>
      <c r="E4" s="361"/>
      <c r="F4" s="361"/>
      <c r="G4" s="345" t="s">
        <v>131</v>
      </c>
      <c r="H4" s="345"/>
      <c r="I4" s="346">
        <f>'★要求表★'!H10</f>
        <v>0</v>
      </c>
      <c r="J4" s="347"/>
    </row>
    <row r="5" spans="1:10" ht="21.75" customHeight="1" thickBot="1">
      <c r="A5" s="196"/>
      <c r="B5" s="348" t="s">
        <v>3</v>
      </c>
      <c r="C5" s="349"/>
      <c r="D5" s="349"/>
      <c r="E5" s="350" t="str">
        <f>'★要求表★'!B11</f>
        <v>○○交流協会</v>
      </c>
      <c r="F5" s="350"/>
      <c r="G5" s="350"/>
      <c r="H5" s="350"/>
      <c r="I5" s="350"/>
      <c r="J5" s="351"/>
    </row>
    <row r="6" spans="1:5" ht="9.75" customHeight="1" thickBot="1">
      <c r="A6" s="196"/>
      <c r="B6" s="196"/>
      <c r="C6" s="196"/>
      <c r="D6" s="196"/>
      <c r="E6" s="196"/>
    </row>
    <row r="7" spans="1:10" ht="17.25">
      <c r="A7" s="196"/>
      <c r="B7" s="197" t="s">
        <v>132</v>
      </c>
      <c r="C7" s="198" t="s">
        <v>133</v>
      </c>
      <c r="D7" s="199" t="s">
        <v>134</v>
      </c>
      <c r="E7" s="352" t="s">
        <v>135</v>
      </c>
      <c r="F7" s="353"/>
      <c r="G7" s="353"/>
      <c r="H7" s="353"/>
      <c r="I7" s="354"/>
      <c r="J7" s="200" t="s">
        <v>136</v>
      </c>
    </row>
    <row r="8" spans="1:10" ht="17.25">
      <c r="A8" s="196"/>
      <c r="B8" s="201"/>
      <c r="C8" s="202"/>
      <c r="D8" s="203"/>
      <c r="E8" s="202"/>
      <c r="F8" s="204"/>
      <c r="G8" s="204"/>
      <c r="H8" s="205"/>
      <c r="I8" s="206"/>
      <c r="J8" s="207"/>
    </row>
    <row r="9" spans="1:10" ht="18" thickBot="1">
      <c r="A9" s="196"/>
      <c r="B9" s="208"/>
      <c r="C9" s="209"/>
      <c r="D9" s="210"/>
      <c r="E9" s="209"/>
      <c r="F9" s="211"/>
      <c r="G9" s="211"/>
      <c r="H9" s="212"/>
      <c r="I9" s="213"/>
      <c r="J9" s="214"/>
    </row>
    <row r="10" spans="1:10" ht="17.25">
      <c r="A10" s="196"/>
      <c r="B10" s="215" t="s">
        <v>137</v>
      </c>
      <c r="C10" s="216"/>
      <c r="D10" s="216"/>
      <c r="E10" s="216"/>
      <c r="F10" s="217"/>
      <c r="G10" s="217"/>
      <c r="H10" s="217"/>
      <c r="I10" s="217"/>
      <c r="J10" s="218"/>
    </row>
    <row r="11" spans="1:10" ht="17.25">
      <c r="A11" s="196"/>
      <c r="B11" s="219"/>
      <c r="C11" s="220"/>
      <c r="D11" s="220"/>
      <c r="E11" s="220"/>
      <c r="F11" s="37"/>
      <c r="G11" s="37"/>
      <c r="H11" s="37"/>
      <c r="I11" s="37"/>
      <c r="J11" s="221"/>
    </row>
    <row r="12" spans="1:10" ht="17.25">
      <c r="A12" s="196"/>
      <c r="B12" s="219"/>
      <c r="C12" s="220"/>
      <c r="D12" s="220"/>
      <c r="E12" s="220"/>
      <c r="F12" s="37"/>
      <c r="G12" s="37"/>
      <c r="H12" s="37"/>
      <c r="I12" s="37"/>
      <c r="J12" s="221"/>
    </row>
    <row r="13" spans="1:10" ht="17.25">
      <c r="A13" s="196"/>
      <c r="B13" s="219"/>
      <c r="C13" s="220"/>
      <c r="D13" s="220"/>
      <c r="E13" s="220"/>
      <c r="F13" s="37"/>
      <c r="G13" s="37"/>
      <c r="H13" s="37"/>
      <c r="I13" s="37"/>
      <c r="J13" s="221"/>
    </row>
    <row r="14" spans="1:10" ht="13.5">
      <c r="A14" s="222"/>
      <c r="B14" s="223"/>
      <c r="C14" s="224"/>
      <c r="D14" s="224"/>
      <c r="E14" s="224"/>
      <c r="F14" s="37"/>
      <c r="G14" s="37"/>
      <c r="H14" s="37"/>
      <c r="I14" s="37"/>
      <c r="J14" s="221"/>
    </row>
    <row r="15" spans="1:10" ht="13.5">
      <c r="A15" s="222"/>
      <c r="B15" s="223"/>
      <c r="C15" s="224"/>
      <c r="D15" s="224"/>
      <c r="E15" s="224"/>
      <c r="F15" s="37"/>
      <c r="G15" s="37"/>
      <c r="H15" s="37"/>
      <c r="I15" s="37"/>
      <c r="J15" s="221"/>
    </row>
    <row r="16" spans="1:10" ht="13.5">
      <c r="A16" s="222"/>
      <c r="B16" s="223"/>
      <c r="C16" s="224"/>
      <c r="D16" s="224"/>
      <c r="E16" s="224"/>
      <c r="F16" s="37"/>
      <c r="G16" s="37"/>
      <c r="H16" s="37"/>
      <c r="I16" s="37"/>
      <c r="J16" s="221"/>
    </row>
    <row r="17" spans="1:10" ht="14.25" thickBot="1">
      <c r="A17" s="222"/>
      <c r="B17" s="225"/>
      <c r="C17" s="226"/>
      <c r="D17" s="226"/>
      <c r="E17" s="226"/>
      <c r="F17" s="212"/>
      <c r="G17" s="212"/>
      <c r="H17" s="212"/>
      <c r="I17" s="212"/>
      <c r="J17" s="227"/>
    </row>
    <row r="18" spans="1:5" ht="13.5">
      <c r="A18" s="222"/>
      <c r="B18" s="222"/>
      <c r="C18" s="222"/>
      <c r="D18" s="222"/>
      <c r="E18" s="222"/>
    </row>
    <row r="19" ht="21">
      <c r="B19" s="61" t="s">
        <v>73</v>
      </c>
    </row>
    <row r="20" ht="18.75" customHeight="1"/>
    <row r="21" spans="1:2" ht="18.75" customHeight="1">
      <c r="A21" s="228" t="s">
        <v>62</v>
      </c>
      <c r="B21" s="229" t="s">
        <v>182</v>
      </c>
    </row>
    <row r="22" ht="18.75" customHeight="1">
      <c r="C22" s="283" t="s">
        <v>181</v>
      </c>
    </row>
    <row r="23" spans="1:5" ht="18.75" customHeight="1">
      <c r="A23" s="228" t="s">
        <v>63</v>
      </c>
      <c r="B23" s="229" t="s">
        <v>183</v>
      </c>
      <c r="C23" s="229"/>
      <c r="D23" s="229"/>
      <c r="E23" s="229"/>
    </row>
    <row r="24" spans="1:5" ht="18.75" customHeight="1">
      <c r="A24" s="228"/>
      <c r="B24" s="229"/>
      <c r="C24" s="229"/>
      <c r="D24" s="229"/>
      <c r="E24" s="229"/>
    </row>
    <row r="25" spans="1:5" ht="18.75" customHeight="1">
      <c r="A25" s="228" t="s">
        <v>71</v>
      </c>
      <c r="B25" s="229" t="s">
        <v>184</v>
      </c>
      <c r="C25" s="229"/>
      <c r="D25" s="229"/>
      <c r="E25" s="229"/>
    </row>
    <row r="26" spans="1:5" ht="18.75" customHeight="1">
      <c r="A26" s="228"/>
      <c r="B26" s="229" t="s">
        <v>138</v>
      </c>
      <c r="C26" s="229"/>
      <c r="D26" s="229"/>
      <c r="E26" s="229"/>
    </row>
    <row r="27" spans="1:5" ht="18.75" customHeight="1">
      <c r="A27" s="228"/>
      <c r="B27" s="229"/>
      <c r="C27" s="229"/>
      <c r="D27" s="229"/>
      <c r="E27" s="229"/>
    </row>
    <row r="28" spans="1:5" ht="18.75" customHeight="1">
      <c r="A28" s="228" t="s">
        <v>72</v>
      </c>
      <c r="B28" s="229" t="s">
        <v>179</v>
      </c>
      <c r="C28" s="229"/>
      <c r="D28" s="229"/>
      <c r="E28" s="229"/>
    </row>
    <row r="29" spans="1:5" ht="18.75" customHeight="1">
      <c r="A29" s="228"/>
      <c r="B29" s="229"/>
      <c r="C29" s="229"/>
      <c r="D29" s="229"/>
      <c r="E29" s="229"/>
    </row>
    <row r="30" spans="1:10" ht="18.75" customHeight="1">
      <c r="A30" s="228" t="s">
        <v>178</v>
      </c>
      <c r="B30" s="344" t="s">
        <v>185</v>
      </c>
      <c r="C30" s="344"/>
      <c r="D30" s="344"/>
      <c r="E30" s="344"/>
      <c r="F30" s="344"/>
      <c r="G30" s="344"/>
      <c r="H30" s="344"/>
      <c r="I30" s="344"/>
      <c r="J30" s="344"/>
    </row>
    <row r="31" spans="1:10" ht="18.75" customHeight="1">
      <c r="A31" s="228"/>
      <c r="B31" s="344"/>
      <c r="C31" s="344"/>
      <c r="D31" s="344"/>
      <c r="E31" s="344"/>
      <c r="F31" s="344"/>
      <c r="G31" s="344"/>
      <c r="H31" s="344"/>
      <c r="I31" s="344"/>
      <c r="J31" s="344"/>
    </row>
    <row r="32" spans="1:5" ht="18.75" customHeight="1">
      <c r="A32" s="228"/>
      <c r="B32" s="229"/>
      <c r="C32" s="229"/>
      <c r="D32" s="229"/>
      <c r="E32" s="229"/>
    </row>
  </sheetData>
  <sheetProtection/>
  <mergeCells count="12">
    <mergeCell ref="B2:C2"/>
    <mergeCell ref="D2:J2"/>
    <mergeCell ref="B3:C3"/>
    <mergeCell ref="D3:J3"/>
    <mergeCell ref="B4:C4"/>
    <mergeCell ref="D4:F4"/>
    <mergeCell ref="B30:J31"/>
    <mergeCell ref="G4:H4"/>
    <mergeCell ref="I4:J4"/>
    <mergeCell ref="B5:D5"/>
    <mergeCell ref="E5:J5"/>
    <mergeCell ref="E7:I7"/>
  </mergeCells>
  <printOptions/>
  <pageMargins left="0.7875" right="0.7875" top="1.0527777777777778" bottom="1.0527777777777778" header="0.7875" footer="0.7875"/>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2.xml><?xml version="1.0" encoding="utf-8"?>
<worksheet xmlns="http://schemas.openxmlformats.org/spreadsheetml/2006/main" xmlns:r="http://schemas.openxmlformats.org/officeDocument/2006/relationships">
  <dimension ref="A1:T45"/>
  <sheetViews>
    <sheetView view="pageLayout" zoomScaleSheetLayoutView="100" workbookViewId="0" topLeftCell="A1">
      <selection activeCell="K6" sqref="K6"/>
    </sheetView>
  </sheetViews>
  <sheetFormatPr defaultColWidth="9.00390625" defaultRowHeight="13.5"/>
  <cols>
    <col min="1" max="1" width="16.125" style="0" customWidth="1"/>
    <col min="3" max="3" width="9.125" style="0" customWidth="1"/>
    <col min="4" max="4" width="3.625" style="0" customWidth="1"/>
    <col min="5" max="5" width="6.00390625" style="0" customWidth="1"/>
    <col min="7" max="7" width="10.125" style="0" customWidth="1"/>
    <col min="8" max="9" width="5.25390625" style="0" customWidth="1"/>
    <col min="10" max="10" width="11.625" style="0" customWidth="1"/>
  </cols>
  <sheetData>
    <row r="1" spans="1:12" s="336" customFormat="1" ht="17.25">
      <c r="A1" s="335" t="s">
        <v>139</v>
      </c>
      <c r="G1" s="336" t="s">
        <v>140</v>
      </c>
      <c r="H1" s="337" t="s">
        <v>214</v>
      </c>
      <c r="I1" s="336" t="s">
        <v>140</v>
      </c>
      <c r="L1" s="338" t="s">
        <v>141</v>
      </c>
    </row>
    <row r="2" spans="1:12" s="336" customFormat="1" ht="17.25">
      <c r="A2" s="339" t="s">
        <v>222</v>
      </c>
      <c r="B2" s="340"/>
      <c r="C2" s="340"/>
      <c r="D2" s="340"/>
      <c r="E2" s="340"/>
      <c r="F2" s="340"/>
      <c r="G2" s="336" t="s">
        <v>142</v>
      </c>
      <c r="H2" s="376" t="s">
        <v>143</v>
      </c>
      <c r="I2" s="376"/>
      <c r="L2" s="338" t="s">
        <v>143</v>
      </c>
    </row>
    <row r="3" spans="1:12" s="336" customFormat="1" ht="17.25">
      <c r="A3" s="339" t="s">
        <v>223</v>
      </c>
      <c r="B3" s="340"/>
      <c r="C3" s="340"/>
      <c r="D3" s="340"/>
      <c r="E3" s="340"/>
      <c r="F3" s="340"/>
      <c r="L3" s="338" t="s">
        <v>144</v>
      </c>
    </row>
    <row r="4" spans="1:6" s="336" customFormat="1" ht="17.25">
      <c r="A4" s="341" t="s">
        <v>208</v>
      </c>
      <c r="B4" s="340"/>
      <c r="C4" s="340"/>
      <c r="D4" s="340"/>
      <c r="E4" s="340"/>
      <c r="F4" s="340"/>
    </row>
    <row r="5" spans="1:6" ht="19.5" thickBot="1">
      <c r="A5" s="342" t="s">
        <v>145</v>
      </c>
      <c r="B5" s="343"/>
      <c r="C5" s="343"/>
      <c r="D5" s="343"/>
      <c r="E5" s="343"/>
      <c r="F5" s="343"/>
    </row>
    <row r="6" spans="1:10" ht="26.25" thickBot="1">
      <c r="A6" t="s">
        <v>0</v>
      </c>
      <c r="J6" s="174" t="s">
        <v>113</v>
      </c>
    </row>
    <row r="7" spans="1:8" ht="20.25" customHeight="1">
      <c r="A7" s="1" t="str">
        <f>"令和"&amp;H1&amp;"年度交流事業"&amp;H2&amp;"（受入）"</f>
        <v>令和●年度交流事業予算書（受入）</v>
      </c>
      <c r="H7" s="131" t="s">
        <v>61</v>
      </c>
    </row>
    <row r="8" spans="7:10" ht="23.25" customHeight="1">
      <c r="G8" s="35" t="s">
        <v>225</v>
      </c>
      <c r="H8" s="401" t="s">
        <v>226</v>
      </c>
      <c r="I8" s="401"/>
      <c r="J8" s="401"/>
    </row>
    <row r="9" spans="1:11" ht="20.25" customHeight="1">
      <c r="A9" s="2" t="s">
        <v>1</v>
      </c>
      <c r="B9" s="167" t="s">
        <v>78</v>
      </c>
      <c r="C9" s="168"/>
      <c r="D9" s="168"/>
      <c r="E9" s="168"/>
      <c r="F9" s="374" t="s">
        <v>91</v>
      </c>
      <c r="G9" s="375"/>
      <c r="H9" s="3" t="s">
        <v>2</v>
      </c>
      <c r="I9" s="391" t="s">
        <v>79</v>
      </c>
      <c r="J9" s="392"/>
      <c r="K9" s="4"/>
    </row>
    <row r="10" spans="1:12" ht="20.25" customHeight="1">
      <c r="A10" s="58" t="s">
        <v>104</v>
      </c>
      <c r="B10" s="149"/>
      <c r="C10" s="393" t="s">
        <v>107</v>
      </c>
      <c r="D10" s="394"/>
      <c r="E10" s="395"/>
      <c r="F10" s="150"/>
      <c r="G10" s="136" t="s">
        <v>106</v>
      </c>
      <c r="H10" s="396"/>
      <c r="I10" s="397"/>
      <c r="J10" s="398"/>
      <c r="K10" s="4"/>
      <c r="L10" s="278" t="s">
        <v>107</v>
      </c>
    </row>
    <row r="11" spans="1:19" ht="20.25" customHeight="1">
      <c r="A11" s="5" t="s">
        <v>3</v>
      </c>
      <c r="B11" s="377" t="s">
        <v>146</v>
      </c>
      <c r="C11" s="378"/>
      <c r="D11" s="378"/>
      <c r="E11" s="378"/>
      <c r="F11" s="379" t="s">
        <v>147</v>
      </c>
      <c r="G11" s="380"/>
      <c r="H11" s="380"/>
      <c r="I11" s="380"/>
      <c r="J11" s="381"/>
      <c r="K11" s="4"/>
      <c r="L11" s="278" t="s">
        <v>105</v>
      </c>
      <c r="S11" s="334"/>
    </row>
    <row r="12" spans="1:12" ht="20.25" customHeight="1">
      <c r="A12" s="6" t="s">
        <v>4</v>
      </c>
      <c r="B12" s="382" t="s">
        <v>148</v>
      </c>
      <c r="C12" s="383"/>
      <c r="D12" s="383"/>
      <c r="E12" s="383"/>
      <c r="F12" s="383"/>
      <c r="G12" s="383"/>
      <c r="H12" s="383"/>
      <c r="I12" s="383"/>
      <c r="J12" s="384"/>
      <c r="K12" s="4"/>
      <c r="L12" s="278" t="s">
        <v>108</v>
      </c>
    </row>
    <row r="13" spans="1:20" ht="20.25" customHeight="1">
      <c r="A13" s="7"/>
      <c r="B13" s="385"/>
      <c r="C13" s="386"/>
      <c r="D13" s="386"/>
      <c r="E13" s="386"/>
      <c r="F13" s="386"/>
      <c r="G13" s="386"/>
      <c r="H13" s="386"/>
      <c r="I13" s="386"/>
      <c r="J13" s="387"/>
      <c r="K13" s="4"/>
      <c r="L13" s="278" t="s">
        <v>109</v>
      </c>
      <c r="T13" s="334"/>
    </row>
    <row r="14" spans="1:11" ht="20.25" customHeight="1">
      <c r="A14" s="7"/>
      <c r="B14" s="385"/>
      <c r="C14" s="386"/>
      <c r="D14" s="386"/>
      <c r="E14" s="386"/>
      <c r="F14" s="386"/>
      <c r="G14" s="386"/>
      <c r="H14" s="386"/>
      <c r="I14" s="386"/>
      <c r="J14" s="387"/>
      <c r="K14" s="4"/>
    </row>
    <row r="15" spans="1:11" ht="20.25" customHeight="1">
      <c r="A15" s="8"/>
      <c r="B15" s="385"/>
      <c r="C15" s="386"/>
      <c r="D15" s="386"/>
      <c r="E15" s="386"/>
      <c r="F15" s="386"/>
      <c r="G15" s="386"/>
      <c r="H15" s="386"/>
      <c r="I15" s="386"/>
      <c r="J15" s="387"/>
      <c r="K15" s="4"/>
    </row>
    <row r="16" spans="1:11" ht="20.25" customHeight="1">
      <c r="A16" s="8"/>
      <c r="B16" s="388"/>
      <c r="C16" s="389"/>
      <c r="D16" s="389"/>
      <c r="E16" s="389"/>
      <c r="F16" s="389"/>
      <c r="G16" s="389"/>
      <c r="H16" s="389"/>
      <c r="I16" s="389"/>
      <c r="J16" s="390"/>
      <c r="K16" s="4"/>
    </row>
    <row r="17" spans="1:11" ht="20.25" customHeight="1">
      <c r="A17" s="179" t="s">
        <v>5</v>
      </c>
      <c r="B17" s="399" t="s">
        <v>216</v>
      </c>
      <c r="C17" s="400"/>
      <c r="D17" s="400"/>
      <c r="E17" s="400"/>
      <c r="F17" s="400"/>
      <c r="G17" s="400"/>
      <c r="H17" s="400"/>
      <c r="I17" s="400"/>
      <c r="J17" s="400"/>
      <c r="K17" s="4"/>
    </row>
    <row r="18" spans="1:11" ht="14.25" customHeight="1">
      <c r="A18" s="181" t="s">
        <v>6</v>
      </c>
      <c r="B18" s="185" t="s">
        <v>114</v>
      </c>
      <c r="C18" s="186" t="s">
        <v>115</v>
      </c>
      <c r="D18" s="186"/>
      <c r="E18" s="186">
        <f>'補助金の算出一覧'!C8</f>
        <v>17</v>
      </c>
      <c r="F18" s="186" t="s">
        <v>60</v>
      </c>
      <c r="G18" s="186" t="s">
        <v>117</v>
      </c>
      <c r="H18" s="186"/>
      <c r="I18" s="186">
        <f>'補助金の算出一覧'!C10</f>
        <v>20</v>
      </c>
      <c r="J18" s="187" t="s">
        <v>60</v>
      </c>
      <c r="K18" s="4"/>
    </row>
    <row r="19" spans="1:11" ht="14.25" customHeight="1">
      <c r="A19" s="182"/>
      <c r="B19" s="188" t="s">
        <v>114</v>
      </c>
      <c r="C19" s="18" t="s">
        <v>116</v>
      </c>
      <c r="D19" s="175"/>
      <c r="E19" s="175">
        <f>'補助金の算出一覧'!C9</f>
        <v>3</v>
      </c>
      <c r="F19" s="18" t="s">
        <v>60</v>
      </c>
      <c r="G19" s="18" t="s">
        <v>118</v>
      </c>
      <c r="H19" s="175"/>
      <c r="I19" s="175">
        <f>SUM('補助金の算出一覧'!C11:C12)</f>
        <v>5</v>
      </c>
      <c r="J19" s="189" t="s">
        <v>60</v>
      </c>
      <c r="K19" s="4"/>
    </row>
    <row r="20" spans="1:11" ht="14.25" customHeight="1">
      <c r="A20" s="182"/>
      <c r="B20" s="188" t="s">
        <v>114</v>
      </c>
      <c r="C20" s="18" t="s">
        <v>125</v>
      </c>
      <c r="D20" s="175"/>
      <c r="E20" s="175">
        <f>SUM(E18:E19)</f>
        <v>20</v>
      </c>
      <c r="F20" s="18" t="s">
        <v>60</v>
      </c>
      <c r="G20" s="18" t="s">
        <v>126</v>
      </c>
      <c r="H20" s="175"/>
      <c r="I20" s="175">
        <f>SUM(I18:I19)</f>
        <v>25</v>
      </c>
      <c r="J20" s="189" t="s">
        <v>60</v>
      </c>
      <c r="K20" s="4"/>
    </row>
    <row r="21" spans="1:11" ht="20.25" customHeight="1">
      <c r="A21" s="183"/>
      <c r="B21" s="190"/>
      <c r="C21" s="191"/>
      <c r="D21" s="192"/>
      <c r="E21" s="192"/>
      <c r="F21" s="191"/>
      <c r="G21" s="191" t="s">
        <v>127</v>
      </c>
      <c r="H21" s="192"/>
      <c r="I21" s="192">
        <f>E20+I20</f>
        <v>45</v>
      </c>
      <c r="J21" s="193" t="s">
        <v>60</v>
      </c>
      <c r="K21" s="4"/>
    </row>
    <row r="22" spans="1:11" ht="20.25" customHeight="1">
      <c r="A22" s="180" t="s">
        <v>64</v>
      </c>
      <c r="B22" s="15" t="s">
        <v>7</v>
      </c>
      <c r="C22" s="12">
        <f>'補助金の算出一覧'!E20</f>
        <v>4968</v>
      </c>
      <c r="D22" s="16"/>
      <c r="E22" s="53"/>
      <c r="F22" s="11"/>
      <c r="G22" s="12"/>
      <c r="H22" s="176"/>
      <c r="I22" s="184" t="s">
        <v>120</v>
      </c>
      <c r="J22" s="17"/>
      <c r="K22" s="4"/>
    </row>
    <row r="23" spans="1:11" ht="20.25" customHeight="1">
      <c r="A23" s="14" t="s">
        <v>65</v>
      </c>
      <c r="B23" s="15" t="s">
        <v>8</v>
      </c>
      <c r="C23" s="12">
        <f>'補助金の算出一覧'!E21</f>
        <v>3000</v>
      </c>
      <c r="D23" s="16"/>
      <c r="E23" s="11"/>
      <c r="F23" s="175" t="s">
        <v>119</v>
      </c>
      <c r="H23" s="373">
        <f>'補助金の算出一覧'!E8</f>
        <v>13600</v>
      </c>
      <c r="I23" s="373"/>
      <c r="J23" s="17"/>
      <c r="K23" s="4"/>
    </row>
    <row r="24" spans="1:11" ht="20.25" customHeight="1">
      <c r="A24" s="14"/>
      <c r="B24" s="15" t="s">
        <v>9</v>
      </c>
      <c r="C24" s="12">
        <f>'補助金の算出一覧'!E22</f>
        <v>17450</v>
      </c>
      <c r="D24" s="16"/>
      <c r="E24" s="11"/>
      <c r="F24" s="175" t="s">
        <v>121</v>
      </c>
      <c r="H24" s="373">
        <f>'補助金の算出一覧'!E9</f>
        <v>2400</v>
      </c>
      <c r="I24" s="373"/>
      <c r="J24" s="17"/>
      <c r="K24" s="4"/>
    </row>
    <row r="25" spans="1:11" ht="20.25" customHeight="1">
      <c r="A25" s="14"/>
      <c r="B25" s="173" t="s">
        <v>111</v>
      </c>
      <c r="C25" s="12">
        <f>'補助金の算出一覧'!E23+'補助金の算出一覧'!F23</f>
        <v>5333.333333333334</v>
      </c>
      <c r="D25" s="16"/>
      <c r="E25" s="11"/>
      <c r="F25" s="12" t="s">
        <v>122</v>
      </c>
      <c r="H25" s="373">
        <f>'補助金の算出一覧'!E10</f>
        <v>10000</v>
      </c>
      <c r="I25" s="373"/>
      <c r="J25" s="17"/>
      <c r="K25" s="4"/>
    </row>
    <row r="26" spans="1:11" ht="20.25" customHeight="1">
      <c r="A26" s="14"/>
      <c r="B26" s="15" t="s">
        <v>11</v>
      </c>
      <c r="C26" s="12">
        <f>'補助金の算出一覧'!E24</f>
        <v>80000</v>
      </c>
      <c r="D26" s="16"/>
      <c r="E26" s="11"/>
      <c r="F26" s="12" t="s">
        <v>123</v>
      </c>
      <c r="H26" s="373">
        <f>SUM('補助金の算出一覧'!E11:E12)</f>
        <v>2500</v>
      </c>
      <c r="I26" s="373"/>
      <c r="J26" s="17"/>
      <c r="K26" s="4"/>
    </row>
    <row r="27" spans="1:11" ht="20.25" customHeight="1">
      <c r="A27" s="14"/>
      <c r="B27" s="15" t="s">
        <v>12</v>
      </c>
      <c r="C27" s="12">
        <f>'補助金の算出一覧'!E25</f>
        <v>100000</v>
      </c>
      <c r="D27" s="16"/>
      <c r="E27" s="11"/>
      <c r="F27" s="11"/>
      <c r="G27" s="12"/>
      <c r="H27" s="12"/>
      <c r="I27" s="194"/>
      <c r="J27" s="17"/>
      <c r="K27" s="4"/>
    </row>
    <row r="28" spans="1:11" ht="14.25" customHeight="1">
      <c r="A28" s="14"/>
      <c r="B28" s="15"/>
      <c r="C28" s="12"/>
      <c r="D28" s="16"/>
      <c r="E28" s="11"/>
      <c r="F28" s="18"/>
      <c r="G28" s="12"/>
      <c r="H28" s="11"/>
      <c r="I28" s="194"/>
      <c r="J28" s="17"/>
      <c r="K28" s="4"/>
    </row>
    <row r="29" spans="1:11" ht="20.25" customHeight="1">
      <c r="A29" s="14"/>
      <c r="B29" s="15" t="s">
        <v>14</v>
      </c>
      <c r="C29" s="12">
        <f>'補助金の算出一覧'!D26</f>
        <v>271218</v>
      </c>
      <c r="D29" s="16"/>
      <c r="E29" s="11"/>
      <c r="G29" s="18" t="s">
        <v>13</v>
      </c>
      <c r="H29" s="373">
        <f>'補助金の算出一覧'!E16</f>
        <v>271218</v>
      </c>
      <c r="I29" s="373"/>
      <c r="J29" s="17"/>
      <c r="K29" s="4"/>
    </row>
    <row r="30" spans="1:11" ht="14.25" customHeight="1">
      <c r="A30" s="14"/>
      <c r="B30" s="15"/>
      <c r="C30" s="12"/>
      <c r="D30" s="12"/>
      <c r="E30" s="11"/>
      <c r="F30" s="11"/>
      <c r="G30" s="11"/>
      <c r="H30" s="11"/>
      <c r="I30" s="11"/>
      <c r="J30" s="17"/>
      <c r="K30" s="4"/>
    </row>
    <row r="31" spans="1:11" ht="20.25" customHeight="1">
      <c r="A31" s="8"/>
      <c r="B31" s="369"/>
      <c r="C31" s="369"/>
      <c r="D31" s="369"/>
      <c r="E31" s="369"/>
      <c r="F31" s="369"/>
      <c r="G31" s="369"/>
      <c r="H31" s="369"/>
      <c r="I31" s="369"/>
      <c r="J31" s="369"/>
      <c r="K31" s="4"/>
    </row>
    <row r="32" spans="1:11" ht="16.5" customHeight="1">
      <c r="A32" s="19"/>
      <c r="B32" s="367"/>
      <c r="C32" s="367"/>
      <c r="D32" s="367"/>
      <c r="E32" s="367"/>
      <c r="F32" s="367"/>
      <c r="G32" s="367"/>
      <c r="H32" s="367"/>
      <c r="I32" s="367"/>
      <c r="J32" s="367"/>
      <c r="K32" s="4"/>
    </row>
    <row r="33" spans="1:11" ht="20.25" customHeight="1">
      <c r="A33" s="58" t="s">
        <v>66</v>
      </c>
      <c r="B33" s="409" t="s">
        <v>66</v>
      </c>
      <c r="C33" s="410"/>
      <c r="D33" s="411">
        <f>'補助金の算出一覧'!D26</f>
        <v>271218</v>
      </c>
      <c r="E33" s="411"/>
      <c r="F33" s="10" t="s">
        <v>67</v>
      </c>
      <c r="G33" s="10" t="s">
        <v>68</v>
      </c>
      <c r="H33" s="402">
        <f>D33/I18</f>
        <v>13560.9</v>
      </c>
      <c r="I33" s="402"/>
      <c r="J33" s="13" t="s">
        <v>67</v>
      </c>
      <c r="K33" s="4"/>
    </row>
    <row r="34" spans="1:11" ht="20.25" customHeight="1">
      <c r="A34" s="20" t="s">
        <v>15</v>
      </c>
      <c r="B34" s="404" t="s">
        <v>64</v>
      </c>
      <c r="C34" s="363"/>
      <c r="D34" s="408">
        <f>'補助金の算出一覧'!C29</f>
        <v>210751.33333333334</v>
      </c>
      <c r="E34" s="408"/>
      <c r="F34" s="11" t="s">
        <v>16</v>
      </c>
      <c r="G34" s="59" t="s">
        <v>69</v>
      </c>
      <c r="H34" s="373">
        <f>D34/I18</f>
        <v>10537.566666666668</v>
      </c>
      <c r="I34" s="373"/>
      <c r="J34" s="17" t="s">
        <v>67</v>
      </c>
      <c r="K34" s="4"/>
    </row>
    <row r="35" spans="1:11" ht="12" customHeight="1">
      <c r="A35" s="8"/>
      <c r="B35" s="403"/>
      <c r="C35" s="403"/>
      <c r="D35" s="373"/>
      <c r="E35" s="373"/>
      <c r="F35" s="11"/>
      <c r="G35" s="11"/>
      <c r="H35" s="11"/>
      <c r="I35" s="11"/>
      <c r="J35" s="17"/>
      <c r="K35" s="4"/>
    </row>
    <row r="36" spans="1:11" ht="18" customHeight="1">
      <c r="A36" s="8"/>
      <c r="B36" s="405" t="s">
        <v>70</v>
      </c>
      <c r="C36" s="406"/>
      <c r="D36" s="407">
        <f>'補助金の算出一覧'!C32</f>
        <v>210000</v>
      </c>
      <c r="E36" s="407"/>
      <c r="F36" s="60" t="s">
        <v>16</v>
      </c>
      <c r="G36" s="11"/>
      <c r="H36" s="11"/>
      <c r="I36" s="11"/>
      <c r="J36" s="17"/>
      <c r="K36" s="4"/>
    </row>
    <row r="37" spans="1:11" ht="10.5" customHeight="1">
      <c r="A37" s="21"/>
      <c r="B37" s="367"/>
      <c r="C37" s="367"/>
      <c r="D37" s="367"/>
      <c r="E37" s="367"/>
      <c r="F37" s="367"/>
      <c r="G37" s="367"/>
      <c r="H37" s="367"/>
      <c r="I37" s="367"/>
      <c r="J37" s="367"/>
      <c r="K37" s="4"/>
    </row>
    <row r="38" spans="1:11" ht="20.25" customHeight="1">
      <c r="A38" s="6" t="s">
        <v>17</v>
      </c>
      <c r="B38" s="368" t="s">
        <v>18</v>
      </c>
      <c r="C38" s="368"/>
      <c r="D38" s="368"/>
      <c r="E38" s="368"/>
      <c r="F38" s="368"/>
      <c r="G38" s="368"/>
      <c r="H38" s="368"/>
      <c r="I38" s="368"/>
      <c r="J38" s="368"/>
      <c r="K38" s="4"/>
    </row>
    <row r="39" spans="1:11" ht="20.25" customHeight="1">
      <c r="A39" s="7"/>
      <c r="B39" s="369"/>
      <c r="C39" s="369"/>
      <c r="D39" s="369"/>
      <c r="E39" s="369"/>
      <c r="F39" s="369"/>
      <c r="G39" s="369"/>
      <c r="H39" s="369"/>
      <c r="I39" s="369"/>
      <c r="J39" s="369"/>
      <c r="K39" s="4"/>
    </row>
    <row r="40" spans="1:11" ht="20.25" customHeight="1">
      <c r="A40" s="8"/>
      <c r="B40" s="369"/>
      <c r="C40" s="369"/>
      <c r="D40" s="369"/>
      <c r="E40" s="369"/>
      <c r="F40" s="369"/>
      <c r="G40" s="369"/>
      <c r="H40" s="369"/>
      <c r="I40" s="369"/>
      <c r="J40" s="369"/>
      <c r="K40" s="4"/>
    </row>
    <row r="41" spans="1:11" ht="20.25" customHeight="1">
      <c r="A41" s="22" t="s">
        <v>19</v>
      </c>
      <c r="B41" s="370" t="s">
        <v>215</v>
      </c>
      <c r="C41" s="370"/>
      <c r="D41" s="370"/>
      <c r="E41" s="370"/>
      <c r="F41" s="370"/>
      <c r="G41" s="370"/>
      <c r="H41" s="370"/>
      <c r="I41" s="370"/>
      <c r="J41" s="370"/>
      <c r="K41" s="4"/>
    </row>
    <row r="42" spans="1:11" ht="20.25" customHeight="1">
      <c r="A42" s="54"/>
      <c r="B42" s="364" t="s">
        <v>90</v>
      </c>
      <c r="C42" s="365"/>
      <c r="D42" s="365"/>
      <c r="E42" s="365"/>
      <c r="F42" s="365"/>
      <c r="G42" s="365"/>
      <c r="H42" s="365"/>
      <c r="I42" s="365"/>
      <c r="J42" s="366"/>
      <c r="K42" s="4"/>
    </row>
    <row r="43" spans="1:11" ht="18" customHeight="1">
      <c r="A43" s="9"/>
      <c r="B43" s="371"/>
      <c r="C43" s="372"/>
      <c r="D43" s="372"/>
      <c r="E43" s="372"/>
      <c r="F43" s="372"/>
      <c r="G43" s="372"/>
      <c r="H43" s="372"/>
      <c r="I43" s="372"/>
      <c r="J43" s="372"/>
      <c r="K43" s="4"/>
    </row>
    <row r="44" spans="1:11" ht="18.75" customHeight="1">
      <c r="A44" t="s">
        <v>227</v>
      </c>
      <c r="B44" s="10"/>
      <c r="C44" s="10"/>
      <c r="D44" s="10"/>
      <c r="E44" s="10"/>
      <c r="F44" s="10"/>
      <c r="G44" s="10"/>
      <c r="H44" s="10"/>
      <c r="I44" s="10"/>
      <c r="J44" s="10"/>
      <c r="K44" s="4"/>
    </row>
    <row r="45" spans="2:11" ht="20.25" customHeight="1">
      <c r="B45" s="363"/>
      <c r="C45" s="363"/>
      <c r="D45" s="363"/>
      <c r="E45" s="363"/>
      <c r="F45" s="363"/>
      <c r="G45" s="363"/>
      <c r="H45" s="363"/>
      <c r="I45" s="363"/>
      <c r="J45" s="363"/>
      <c r="K45" s="4"/>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sheetProtection/>
  <mergeCells count="35">
    <mergeCell ref="H33:I33"/>
    <mergeCell ref="B35:C35"/>
    <mergeCell ref="B34:C34"/>
    <mergeCell ref="B36:C36"/>
    <mergeCell ref="D36:E36"/>
    <mergeCell ref="D34:E34"/>
    <mergeCell ref="H34:I34"/>
    <mergeCell ref="D35:E35"/>
    <mergeCell ref="B33:C33"/>
    <mergeCell ref="D33:E33"/>
    <mergeCell ref="H2:I2"/>
    <mergeCell ref="B11:E11"/>
    <mergeCell ref="F11:J11"/>
    <mergeCell ref="B12:J16"/>
    <mergeCell ref="H23:I23"/>
    <mergeCell ref="I9:J9"/>
    <mergeCell ref="C10:E10"/>
    <mergeCell ref="H10:J10"/>
    <mergeCell ref="B17:J17"/>
    <mergeCell ref="H8:J8"/>
    <mergeCell ref="H24:I24"/>
    <mergeCell ref="F9:G9"/>
    <mergeCell ref="B31:J31"/>
    <mergeCell ref="B32:J32"/>
    <mergeCell ref="H26:I26"/>
    <mergeCell ref="H29:I29"/>
    <mergeCell ref="H25:I25"/>
    <mergeCell ref="B45:J45"/>
    <mergeCell ref="B42:J42"/>
    <mergeCell ref="B37:J37"/>
    <mergeCell ref="B38:J38"/>
    <mergeCell ref="B39:J39"/>
    <mergeCell ref="B41:J41"/>
    <mergeCell ref="B43:J43"/>
    <mergeCell ref="B40:J40"/>
  </mergeCells>
  <dataValidations count="2">
    <dataValidation type="list" allowBlank="1" showInputMessage="1" showErrorMessage="1" sqref="C10:E10">
      <formula1>$L$10:$L$13</formula1>
    </dataValidation>
    <dataValidation type="list" allowBlank="1" showInputMessage="1" showErrorMessage="1" sqref="H2:I2">
      <formula1>$L$1:$L$3</formula1>
    </dataValidation>
  </dataValidations>
  <printOptions/>
  <pageMargins left="0.7875" right="0.7875" top="1.0527777777777778" bottom="1.0527777777777778" header="0.7875" footer="0.7875"/>
  <pageSetup horizontalDpi="300" verticalDpi="300" orientation="portrait" paperSize="9" r:id="rId4"/>
  <headerFooter alignWithMargins="0">
    <oddHeader>&amp;C&amp;"Times New Roman,標準"&amp;12&amp;A</oddHeader>
    <oddFooter>&amp;C&amp;"Times New Roman,標準"&amp;12ページ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B1:J34"/>
  <sheetViews>
    <sheetView tabSelected="1" view="pageLayout" zoomScaleNormal="90" zoomScaleSheetLayoutView="100" workbookViewId="0" topLeftCell="A1">
      <selection activeCell="K29" sqref="K29"/>
    </sheetView>
  </sheetViews>
  <sheetFormatPr defaultColWidth="9.00390625" defaultRowHeight="27" customHeight="1"/>
  <cols>
    <col min="1" max="1" width="2.375" style="0" customWidth="1"/>
    <col min="2" max="2" width="19.75390625" style="0" customWidth="1"/>
    <col min="3" max="3" width="17.25390625" style="0" customWidth="1"/>
    <col min="4" max="5" width="13.00390625" style="0" customWidth="1"/>
    <col min="6" max="6" width="13.00390625" style="24" customWidth="1"/>
    <col min="7" max="8" width="13.00390625" style="0" customWidth="1"/>
    <col min="9" max="9" width="12.25390625" style="0" customWidth="1"/>
    <col min="10" max="10" width="14.125" style="0" customWidth="1"/>
  </cols>
  <sheetData>
    <row r="1" spans="4:5" ht="27" customHeight="1">
      <c r="D1" s="332" t="s">
        <v>219</v>
      </c>
      <c r="E1" s="333" t="s">
        <v>220</v>
      </c>
    </row>
    <row r="2" spans="2:8" ht="14.25" customHeight="1">
      <c r="B2" s="151" t="s">
        <v>1</v>
      </c>
      <c r="C2" s="152" t="str">
        <f>'★要求表★'!B9</f>
        <v>○○市小学生受入れ事業</v>
      </c>
      <c r="D2" s="153"/>
      <c r="E2" s="153"/>
      <c r="F2" s="154" t="s">
        <v>106</v>
      </c>
      <c r="G2" s="155">
        <f>'★要求表★'!H10</f>
        <v>0</v>
      </c>
      <c r="H2" s="278" t="s">
        <v>220</v>
      </c>
    </row>
    <row r="3" spans="2:8" ht="14.25" customHeight="1">
      <c r="B3" s="151" t="s">
        <v>186</v>
      </c>
      <c r="C3" s="152" t="str">
        <f>'★要求表★'!C10</f>
        <v>小学生の交流</v>
      </c>
      <c r="D3" s="153"/>
      <c r="E3" s="153"/>
      <c r="F3" s="156"/>
      <c r="H3" s="278" t="s">
        <v>221</v>
      </c>
    </row>
    <row r="4" spans="2:6" ht="14.25" customHeight="1">
      <c r="B4" s="151" t="s">
        <v>3</v>
      </c>
      <c r="C4" s="152" t="str">
        <f>'★要求表★'!B11</f>
        <v>○○交流協会</v>
      </c>
      <c r="D4" s="153"/>
      <c r="E4" s="153"/>
      <c r="F4" s="156"/>
    </row>
    <row r="5" spans="2:6" ht="27" customHeight="1">
      <c r="B5" s="130" t="s">
        <v>77</v>
      </c>
      <c r="E5" s="25"/>
      <c r="F5" t="s">
        <v>20</v>
      </c>
    </row>
    <row r="6" spans="2:3" ht="13.5" customHeight="1">
      <c r="B6" s="131" t="s">
        <v>21</v>
      </c>
      <c r="C6" t="s">
        <v>74</v>
      </c>
    </row>
    <row r="7" spans="2:5" ht="17.25" customHeight="1">
      <c r="B7" s="26"/>
      <c r="C7" s="3" t="s">
        <v>22</v>
      </c>
      <c r="D7" s="3" t="s">
        <v>10</v>
      </c>
      <c r="E7" s="3" t="s">
        <v>23</v>
      </c>
    </row>
    <row r="8" spans="2:7" s="27" customFormat="1" ht="27" customHeight="1">
      <c r="B8" s="127" t="s">
        <v>94</v>
      </c>
      <c r="C8" s="160">
        <v>17</v>
      </c>
      <c r="D8" s="161">
        <v>800</v>
      </c>
      <c r="E8" s="62">
        <f>C8*D8</f>
        <v>13600</v>
      </c>
      <c r="F8" s="412" t="s">
        <v>93</v>
      </c>
      <c r="G8" s="413"/>
    </row>
    <row r="9" spans="2:10" ht="27" customHeight="1">
      <c r="B9" s="128" t="s">
        <v>95</v>
      </c>
      <c r="C9" s="162">
        <v>3</v>
      </c>
      <c r="D9" s="163">
        <v>800</v>
      </c>
      <c r="E9" s="63">
        <f>C9*D9</f>
        <v>2400</v>
      </c>
      <c r="F9" s="412"/>
      <c r="G9" s="413"/>
      <c r="J9" s="29"/>
    </row>
    <row r="10" spans="2:10" ht="27" customHeight="1">
      <c r="B10" s="128" t="s">
        <v>96</v>
      </c>
      <c r="C10" s="162">
        <v>20</v>
      </c>
      <c r="D10" s="163">
        <v>500</v>
      </c>
      <c r="E10" s="63">
        <f>C10*D10</f>
        <v>10000</v>
      </c>
      <c r="J10" s="29"/>
    </row>
    <row r="11" spans="2:10" ht="27" customHeight="1">
      <c r="B11" s="128" t="s">
        <v>97</v>
      </c>
      <c r="C11" s="162">
        <v>3</v>
      </c>
      <c r="D11" s="163">
        <v>500</v>
      </c>
      <c r="E11" s="63">
        <f>C11*D11</f>
        <v>1500</v>
      </c>
      <c r="J11" s="29"/>
    </row>
    <row r="12" spans="2:5" s="29" customFormat="1" ht="27" customHeight="1">
      <c r="B12" s="141" t="s">
        <v>98</v>
      </c>
      <c r="C12" s="164">
        <v>2</v>
      </c>
      <c r="D12" s="165">
        <v>500</v>
      </c>
      <c r="E12" s="63">
        <f>C12*D12</f>
        <v>1000</v>
      </c>
    </row>
    <row r="13" spans="2:5" s="29" customFormat="1" ht="27" customHeight="1">
      <c r="B13" s="128" t="s">
        <v>76</v>
      </c>
      <c r="C13" s="129"/>
      <c r="D13" s="64"/>
      <c r="E13" s="65">
        <f>C32</f>
        <v>210000</v>
      </c>
    </row>
    <row r="14" spans="2:5" s="29" customFormat="1" ht="27" customHeight="1">
      <c r="B14" s="126" t="s">
        <v>75</v>
      </c>
      <c r="C14" s="66"/>
      <c r="D14" s="66"/>
      <c r="E14" s="166">
        <v>32718</v>
      </c>
    </row>
    <row r="15" spans="2:5" s="29" customFormat="1" ht="27" customHeight="1">
      <c r="B15" s="142" t="s">
        <v>92</v>
      </c>
      <c r="C15" s="144">
        <f>SUM(C8:C11)</f>
        <v>43</v>
      </c>
      <c r="D15" s="143"/>
      <c r="E15" s="145">
        <f>SUM(E8:E11,E13)</f>
        <v>237500</v>
      </c>
    </row>
    <row r="16" spans="2:5" s="29" customFormat="1" ht="27" customHeight="1">
      <c r="B16" s="56" t="s">
        <v>99</v>
      </c>
      <c r="C16" s="3">
        <f>SUM(C8:C14)</f>
        <v>45</v>
      </c>
      <c r="D16" s="50"/>
      <c r="E16" s="49">
        <f>SUM(E8:E14)</f>
        <v>271218</v>
      </c>
    </row>
    <row r="17" spans="3:4" s="29" customFormat="1" ht="15.75" customHeight="1">
      <c r="C17" s="30"/>
      <c r="D17" s="30"/>
    </row>
    <row r="18" ht="13.5" customHeight="1">
      <c r="B18" s="131" t="s">
        <v>24</v>
      </c>
    </row>
    <row r="19" spans="2:8" s="31" customFormat="1" ht="42" customHeight="1">
      <c r="B19" s="32" t="s">
        <v>25</v>
      </c>
      <c r="C19" s="33" t="s">
        <v>26</v>
      </c>
      <c r="D19" s="32" t="s">
        <v>199</v>
      </c>
      <c r="E19" s="34" t="s">
        <v>200</v>
      </c>
      <c r="F19" s="34" t="s">
        <v>193</v>
      </c>
      <c r="G19" s="32" t="s">
        <v>27</v>
      </c>
      <c r="H19" s="33" t="s">
        <v>28</v>
      </c>
    </row>
    <row r="20" spans="2:10" s="35" customFormat="1" ht="27" customHeight="1">
      <c r="B20" s="67">
        <v>1</v>
      </c>
      <c r="C20" s="67" t="s">
        <v>29</v>
      </c>
      <c r="D20" s="68">
        <f>'１_事務費'!D51</f>
        <v>4968</v>
      </c>
      <c r="E20" s="69">
        <f aca="true" t="shared" si="0" ref="E20:E25">I20*J20</f>
        <v>4968</v>
      </c>
      <c r="F20" s="293"/>
      <c r="G20" s="68">
        <f aca="true" t="shared" si="1" ref="G20:G25">D20-E20</f>
        <v>0</v>
      </c>
      <c r="H20" s="70">
        <v>1</v>
      </c>
      <c r="I20" s="279">
        <f>'１_事務費'!E51</f>
        <v>4968</v>
      </c>
      <c r="J20" s="280">
        <f>IF(C3="一般の交流",1,1)</f>
        <v>1</v>
      </c>
    </row>
    <row r="21" spans="2:10" s="36" customFormat="1" ht="27" customHeight="1">
      <c r="B21" s="71">
        <v>2</v>
      </c>
      <c r="C21" s="71" t="s">
        <v>30</v>
      </c>
      <c r="D21" s="72">
        <f>'２_儀礼費'!D51</f>
        <v>20000</v>
      </c>
      <c r="E21" s="73">
        <f t="shared" si="0"/>
        <v>3000</v>
      </c>
      <c r="F21" s="294"/>
      <c r="G21" s="72">
        <f t="shared" si="1"/>
        <v>17000</v>
      </c>
      <c r="H21" s="74">
        <v>2</v>
      </c>
      <c r="I21" s="281">
        <f>'２_儀礼費'!E51</f>
        <v>3000</v>
      </c>
      <c r="J21" s="280">
        <f>IF(C3="一般の交流",1,1)</f>
        <v>1</v>
      </c>
    </row>
    <row r="22" spans="2:10" s="36" customFormat="1" ht="27" customHeight="1">
      <c r="B22" s="71">
        <v>3</v>
      </c>
      <c r="C22" s="71" t="s">
        <v>31</v>
      </c>
      <c r="D22" s="72">
        <f>'３_研修費'!D51</f>
        <v>17450</v>
      </c>
      <c r="E22" s="73">
        <f t="shared" si="0"/>
        <v>17450</v>
      </c>
      <c r="F22" s="294"/>
      <c r="G22" s="72">
        <f t="shared" si="1"/>
        <v>0</v>
      </c>
      <c r="H22" s="74">
        <v>3</v>
      </c>
      <c r="I22" s="281">
        <f>'３_研修費'!E51</f>
        <v>17450</v>
      </c>
      <c r="J22" s="280">
        <f>IF(C3="一般の交流",1,1)</f>
        <v>1</v>
      </c>
    </row>
    <row r="23" spans="2:10" s="36" customFormat="1" ht="27" customHeight="1">
      <c r="B23" s="71">
        <v>4</v>
      </c>
      <c r="C23" s="71" t="s">
        <v>112</v>
      </c>
      <c r="D23" s="72">
        <f>'４_滞在費等'!F51</f>
        <v>28800</v>
      </c>
      <c r="E23" s="73">
        <f t="shared" si="0"/>
        <v>2400</v>
      </c>
      <c r="F23" s="291">
        <f>'４_滞在費等'!I51</f>
        <v>2933.3333333333335</v>
      </c>
      <c r="G23" s="72">
        <f>D23-(E23+F23)</f>
        <v>23466.666666666664</v>
      </c>
      <c r="H23" s="74">
        <v>4</v>
      </c>
      <c r="I23" s="308">
        <f>'４_滞在費等'!G51</f>
        <v>2400</v>
      </c>
      <c r="J23" s="280">
        <f>IF(C3="一般の交流",0,1)</f>
        <v>1</v>
      </c>
    </row>
    <row r="24" spans="2:10" s="36" customFormat="1" ht="27" customHeight="1">
      <c r="B24" s="71">
        <v>5</v>
      </c>
      <c r="C24" s="71" t="s">
        <v>32</v>
      </c>
      <c r="D24" s="72">
        <f>'５_交流費'!D51</f>
        <v>80000</v>
      </c>
      <c r="E24" s="73">
        <f t="shared" si="0"/>
        <v>80000</v>
      </c>
      <c r="F24" s="294"/>
      <c r="G24" s="72">
        <f t="shared" si="1"/>
        <v>0</v>
      </c>
      <c r="H24" s="74">
        <v>5</v>
      </c>
      <c r="I24" s="281">
        <f>'５_交流費'!E51</f>
        <v>80000</v>
      </c>
      <c r="J24" s="280">
        <f>IF(C3="一般の交流",1,1)</f>
        <v>1</v>
      </c>
    </row>
    <row r="25" spans="2:10" s="36" customFormat="1" ht="27" customHeight="1">
      <c r="B25" s="75">
        <v>6</v>
      </c>
      <c r="C25" s="75" t="s">
        <v>33</v>
      </c>
      <c r="D25" s="76">
        <f>'６_その他'!D51</f>
        <v>120000</v>
      </c>
      <c r="E25" s="77">
        <f t="shared" si="0"/>
        <v>100000</v>
      </c>
      <c r="F25" s="295"/>
      <c r="G25" s="76">
        <f t="shared" si="1"/>
        <v>20000</v>
      </c>
      <c r="H25" s="78">
        <v>6</v>
      </c>
      <c r="I25" s="281">
        <f>'６_その他'!E51</f>
        <v>100000</v>
      </c>
      <c r="J25" s="280">
        <f>IF(C3="一般の交流",0,1)</f>
        <v>1</v>
      </c>
    </row>
    <row r="26" spans="2:8" ht="27" customHeight="1">
      <c r="B26" s="301"/>
      <c r="C26" s="302" t="s">
        <v>23</v>
      </c>
      <c r="D26" s="303">
        <f>SUM(D20:D25)</f>
        <v>271218</v>
      </c>
      <c r="E26" s="304">
        <f>SUM(E20:E25)</f>
        <v>207818</v>
      </c>
      <c r="F26" s="305">
        <f>SUM(F20:F25)</f>
        <v>2933.3333333333335</v>
      </c>
      <c r="G26" s="306">
        <f>SUM(G20:G25)</f>
        <v>60466.666666666664</v>
      </c>
      <c r="H26" s="307"/>
    </row>
    <row r="27" spans="2:8" ht="21" customHeight="1">
      <c r="B27" s="37"/>
      <c r="C27" s="38"/>
      <c r="D27" s="23"/>
      <c r="E27" s="55" t="s">
        <v>100</v>
      </c>
      <c r="F27" s="292" t="s">
        <v>194</v>
      </c>
      <c r="G27" s="24"/>
      <c r="H27" s="39"/>
    </row>
    <row r="28" spans="2:9" ht="18" customHeight="1">
      <c r="B28" s="37" t="s">
        <v>34</v>
      </c>
      <c r="C28" s="38"/>
      <c r="D28" s="37"/>
      <c r="E28" s="23"/>
      <c r="G28" s="39"/>
      <c r="H28" s="39"/>
      <c r="I28" s="39"/>
    </row>
    <row r="29" spans="2:5" ht="27" customHeight="1">
      <c r="B29" s="135" t="s">
        <v>88</v>
      </c>
      <c r="C29" s="139">
        <f>SUM(E26:F26)*F30</f>
        <v>210751.33333333334</v>
      </c>
      <c r="D29" s="137" t="s">
        <v>195</v>
      </c>
      <c r="E29" s="57"/>
    </row>
    <row r="30" spans="2:7" ht="27" customHeight="1">
      <c r="B30" s="136" t="s">
        <v>89</v>
      </c>
      <c r="C30" s="140">
        <f>E30/2*G30</f>
        <v>0</v>
      </c>
      <c r="D30" s="138" t="s">
        <v>101</v>
      </c>
      <c r="E30" s="282">
        <f>IF((E26&gt;1000000),1000000,E26)</f>
        <v>207818</v>
      </c>
      <c r="F30" s="280">
        <f>IF(C3="一般の交流",0,1)</f>
        <v>1</v>
      </c>
      <c r="G30" s="157">
        <f>IF(C3="一般の交流",1,0)</f>
        <v>0</v>
      </c>
    </row>
    <row r="31" spans="2:5" ht="15" customHeight="1">
      <c r="B31" s="40"/>
      <c r="C31" s="39"/>
      <c r="D31" s="39"/>
      <c r="E31" s="39"/>
    </row>
    <row r="32" spans="2:4" ht="27" customHeight="1">
      <c r="B32" s="158" t="s">
        <v>110</v>
      </c>
      <c r="C32" s="159">
        <f>ROUNDDOWN(SUM(C29,C30),-3)</f>
        <v>210000</v>
      </c>
      <c r="D32" s="236" t="s">
        <v>170</v>
      </c>
    </row>
    <row r="33" ht="7.5" customHeight="1"/>
    <row r="34" spans="2:7" ht="24" customHeight="1" thickBot="1">
      <c r="B34" s="177" t="s">
        <v>124</v>
      </c>
      <c r="C34" s="178">
        <f>E16-D26</f>
        <v>0</v>
      </c>
      <c r="D34" s="414" t="s">
        <v>169</v>
      </c>
      <c r="E34" s="414"/>
      <c r="F34" s="414"/>
      <c r="G34" s="414"/>
    </row>
    <row r="35" ht="27" customHeight="1" thickTop="1"/>
  </sheetData>
  <sheetProtection/>
  <mergeCells count="2">
    <mergeCell ref="F8:G9"/>
    <mergeCell ref="D34:G34"/>
  </mergeCells>
  <dataValidations count="1">
    <dataValidation type="list" allowBlank="1" showInputMessage="1" showErrorMessage="1" sqref="E1">
      <formula1>$H$2:$H$3</formula1>
    </dataValidation>
  </dataValidations>
  <printOptions/>
  <pageMargins left="0.5118110236220472" right="0.1968503937007874" top="0.9448818897637796" bottom="0.7480314960629921" header="0.4330708661417323" footer="0.5118110236220472"/>
  <pageSetup cellComments="asDisplayed" horizontalDpi="300" verticalDpi="300" orientation="portrait" paperSize="9" scale="99" r:id="rId3"/>
  <legacyDrawing r:id="rId2"/>
</worksheet>
</file>

<file path=xl/worksheets/sheet4.xml><?xml version="1.0" encoding="utf-8"?>
<worksheet xmlns="http://schemas.openxmlformats.org/spreadsheetml/2006/main" xmlns:r="http://schemas.openxmlformats.org/officeDocument/2006/relationships">
  <dimension ref="A1:G51"/>
  <sheetViews>
    <sheetView view="pageBreakPreview" zoomScale="60" zoomScalePageLayoutView="0" workbookViewId="0" topLeftCell="A1">
      <pane ySplit="6" topLeftCell="A7" activePane="bottomLeft" state="frozen"/>
      <selection pane="topLeft" activeCell="A1" sqref="A1"/>
      <selection pane="bottomLeft" activeCell="K18" sqref="K18"/>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1" customWidth="1"/>
    <col min="7" max="8" width="15.00390625" style="0" customWidth="1"/>
  </cols>
  <sheetData>
    <row r="1" ht="17.25" customHeight="1">
      <c r="A1" t="s">
        <v>149</v>
      </c>
    </row>
    <row r="2" ht="17.25" customHeight="1">
      <c r="B2" t="s">
        <v>150</v>
      </c>
    </row>
    <row r="3" ht="17.25" customHeight="1">
      <c r="B3" t="s">
        <v>156</v>
      </c>
    </row>
    <row r="4" ht="17.25" customHeight="1">
      <c r="B4" t="s">
        <v>151</v>
      </c>
    </row>
    <row r="6" spans="1:7" ht="17.25" customHeight="1">
      <c r="A6" s="243" t="s">
        <v>26</v>
      </c>
      <c r="B6" s="243" t="s">
        <v>35</v>
      </c>
      <c r="C6" s="243" t="s">
        <v>36</v>
      </c>
      <c r="D6" s="244" t="s">
        <v>37</v>
      </c>
      <c r="E6" s="244" t="s">
        <v>38</v>
      </c>
      <c r="F6" s="244" t="s">
        <v>39</v>
      </c>
      <c r="G6" s="245" t="s">
        <v>40</v>
      </c>
    </row>
    <row r="7" spans="1:7" ht="17.25" customHeight="1">
      <c r="A7" s="246" t="s">
        <v>29</v>
      </c>
      <c r="B7" s="81" t="s">
        <v>41</v>
      </c>
      <c r="C7" s="321" t="s">
        <v>42</v>
      </c>
      <c r="D7" s="82">
        <v>540</v>
      </c>
      <c r="E7" s="82">
        <v>540</v>
      </c>
      <c r="F7" s="237">
        <f>IF(E7&lt;&gt;"",D7-E7,"")</f>
        <v>0</v>
      </c>
      <c r="G7" s="87"/>
    </row>
    <row r="8" spans="1:7" ht="17.25" customHeight="1">
      <c r="A8" s="247" t="s">
        <v>29</v>
      </c>
      <c r="B8" s="83"/>
      <c r="C8" s="322"/>
      <c r="D8" s="84"/>
      <c r="E8" s="84"/>
      <c r="F8" s="238">
        <f aca="true" t="shared" si="0" ref="F8:F50">IF(E8&lt;&gt;"",D8-E8,"")</f>
      </c>
      <c r="G8" s="88"/>
    </row>
    <row r="9" spans="1:7" ht="17.25" customHeight="1">
      <c r="A9" s="247" t="s">
        <v>29</v>
      </c>
      <c r="B9" s="83"/>
      <c r="C9" s="322"/>
      <c r="D9" s="84"/>
      <c r="E9" s="84"/>
      <c r="F9" s="238">
        <f t="shared" si="0"/>
      </c>
      <c r="G9" s="88"/>
    </row>
    <row r="10" spans="1:7" ht="17.25" customHeight="1">
      <c r="A10" s="247" t="s">
        <v>29</v>
      </c>
      <c r="B10" s="83"/>
      <c r="C10" s="322"/>
      <c r="D10" s="84"/>
      <c r="E10" s="84"/>
      <c r="F10" s="238">
        <f t="shared" si="0"/>
      </c>
      <c r="G10" s="88"/>
    </row>
    <row r="11" spans="1:7" ht="17.25" customHeight="1">
      <c r="A11" s="247" t="s">
        <v>29</v>
      </c>
      <c r="B11" s="79" t="s">
        <v>43</v>
      </c>
      <c r="C11" s="315" t="s">
        <v>51</v>
      </c>
      <c r="D11" s="85">
        <v>0</v>
      </c>
      <c r="E11" s="85">
        <v>0</v>
      </c>
      <c r="F11" s="239">
        <f t="shared" si="0"/>
        <v>0</v>
      </c>
      <c r="G11" s="88"/>
    </row>
    <row r="12" spans="1:7" ht="17.25" customHeight="1">
      <c r="A12" s="247" t="s">
        <v>29</v>
      </c>
      <c r="B12" s="79"/>
      <c r="C12" s="315" t="s">
        <v>55</v>
      </c>
      <c r="D12" s="85">
        <v>1100</v>
      </c>
      <c r="E12" s="85">
        <v>1100</v>
      </c>
      <c r="F12" s="239">
        <f t="shared" si="0"/>
        <v>0</v>
      </c>
      <c r="G12" s="88"/>
    </row>
    <row r="13" spans="1:7" ht="17.25" customHeight="1">
      <c r="A13" s="247" t="s">
        <v>29</v>
      </c>
      <c r="B13" s="79"/>
      <c r="C13" s="315"/>
      <c r="D13" s="86"/>
      <c r="E13" s="86"/>
      <c r="F13" s="240">
        <f t="shared" si="0"/>
      </c>
      <c r="G13" s="88"/>
    </row>
    <row r="14" spans="1:7" ht="17.25" customHeight="1">
      <c r="A14" s="247" t="s">
        <v>29</v>
      </c>
      <c r="B14" s="79"/>
      <c r="C14" s="315"/>
      <c r="D14" s="86"/>
      <c r="E14" s="86"/>
      <c r="F14" s="240">
        <f t="shared" si="0"/>
      </c>
      <c r="G14" s="88"/>
    </row>
    <row r="15" spans="1:7" ht="17.25" customHeight="1">
      <c r="A15" s="247" t="s">
        <v>29</v>
      </c>
      <c r="B15" s="79"/>
      <c r="C15" s="315"/>
      <c r="D15" s="86"/>
      <c r="E15" s="86"/>
      <c r="F15" s="240">
        <f t="shared" si="0"/>
      </c>
      <c r="G15" s="88"/>
    </row>
    <row r="16" spans="1:7" ht="17.25" customHeight="1">
      <c r="A16" s="247" t="s">
        <v>29</v>
      </c>
      <c r="B16" s="79" t="s">
        <v>44</v>
      </c>
      <c r="C16" s="315" t="s">
        <v>86</v>
      </c>
      <c r="D16" s="86">
        <v>1600</v>
      </c>
      <c r="E16" s="86">
        <v>1600</v>
      </c>
      <c r="F16" s="240">
        <f t="shared" si="0"/>
        <v>0</v>
      </c>
      <c r="G16" s="88"/>
    </row>
    <row r="17" spans="1:7" ht="17.25" customHeight="1">
      <c r="A17" s="247" t="s">
        <v>29</v>
      </c>
      <c r="B17" s="79"/>
      <c r="C17" s="315"/>
      <c r="D17" s="86"/>
      <c r="E17" s="86"/>
      <c r="F17" s="240">
        <f t="shared" si="0"/>
      </c>
      <c r="G17" s="88"/>
    </row>
    <row r="18" spans="1:7" ht="17.25" customHeight="1">
      <c r="A18" s="247" t="s">
        <v>29</v>
      </c>
      <c r="B18" s="79"/>
      <c r="C18" s="315"/>
      <c r="D18" s="86"/>
      <c r="E18" s="86"/>
      <c r="F18" s="240">
        <f t="shared" si="0"/>
      </c>
      <c r="G18" s="88"/>
    </row>
    <row r="19" spans="1:7" ht="17.25" customHeight="1">
      <c r="A19" s="247" t="s">
        <v>29</v>
      </c>
      <c r="B19" s="79"/>
      <c r="C19" s="315"/>
      <c r="D19" s="86"/>
      <c r="E19" s="86"/>
      <c r="F19" s="240">
        <f t="shared" si="0"/>
      </c>
      <c r="G19" s="88"/>
    </row>
    <row r="20" spans="1:7" ht="17.25" customHeight="1">
      <c r="A20" s="247" t="s">
        <v>29</v>
      </c>
      <c r="B20" s="79"/>
      <c r="C20" s="315"/>
      <c r="D20" s="86"/>
      <c r="E20" s="86"/>
      <c r="F20" s="240">
        <f t="shared" si="0"/>
      </c>
      <c r="G20" s="88"/>
    </row>
    <row r="21" spans="1:7" ht="17.25" customHeight="1">
      <c r="A21" s="247" t="s">
        <v>29</v>
      </c>
      <c r="B21" s="79" t="s">
        <v>45</v>
      </c>
      <c r="C21" s="315" t="s">
        <v>54</v>
      </c>
      <c r="D21" s="86">
        <v>1080</v>
      </c>
      <c r="E21" s="86">
        <v>1080</v>
      </c>
      <c r="F21" s="240">
        <f t="shared" si="0"/>
        <v>0</v>
      </c>
      <c r="G21" s="88"/>
    </row>
    <row r="22" spans="1:7" ht="17.25" customHeight="1">
      <c r="A22" s="247" t="s">
        <v>29</v>
      </c>
      <c r="B22" s="79"/>
      <c r="C22" s="315" t="s">
        <v>50</v>
      </c>
      <c r="D22" s="86">
        <v>648</v>
      </c>
      <c r="E22" s="86">
        <v>648</v>
      </c>
      <c r="F22" s="240">
        <f t="shared" si="0"/>
        <v>0</v>
      </c>
      <c r="G22" s="88"/>
    </row>
    <row r="23" spans="1:7" ht="17.25" customHeight="1">
      <c r="A23" s="247" t="s">
        <v>29</v>
      </c>
      <c r="B23" s="79"/>
      <c r="C23" s="315"/>
      <c r="D23" s="86"/>
      <c r="E23" s="86"/>
      <c r="F23" s="240">
        <f t="shared" si="0"/>
      </c>
      <c r="G23" s="88"/>
    </row>
    <row r="24" spans="1:7" ht="17.25" customHeight="1">
      <c r="A24" s="247" t="s">
        <v>29</v>
      </c>
      <c r="B24" s="79"/>
      <c r="C24" s="315"/>
      <c r="D24" s="86"/>
      <c r="E24" s="86"/>
      <c r="F24" s="240">
        <f t="shared" si="0"/>
      </c>
      <c r="G24" s="88"/>
    </row>
    <row r="25" spans="1:7" ht="17.25" customHeight="1">
      <c r="A25" s="247" t="s">
        <v>29</v>
      </c>
      <c r="B25" s="79"/>
      <c r="C25" s="315"/>
      <c r="D25" s="86"/>
      <c r="E25" s="86"/>
      <c r="F25" s="240">
        <f t="shared" si="0"/>
      </c>
      <c r="G25" s="88"/>
    </row>
    <row r="26" spans="1:7" ht="17.25" customHeight="1">
      <c r="A26" s="247" t="s">
        <v>29</v>
      </c>
      <c r="B26" s="79" t="s">
        <v>33</v>
      </c>
      <c r="C26" s="315"/>
      <c r="D26" s="86"/>
      <c r="E26" s="86"/>
      <c r="F26" s="240">
        <f t="shared" si="0"/>
      </c>
      <c r="G26" s="88"/>
    </row>
    <row r="27" spans="1:7" ht="17.25" customHeight="1">
      <c r="A27" s="247" t="s">
        <v>29</v>
      </c>
      <c r="B27" s="79"/>
      <c r="C27" s="315"/>
      <c r="D27" s="86"/>
      <c r="E27" s="86"/>
      <c r="F27" s="240">
        <f t="shared" si="0"/>
      </c>
      <c r="G27" s="88"/>
    </row>
    <row r="28" spans="1:7" ht="17.25" customHeight="1">
      <c r="A28" s="247" t="s">
        <v>29</v>
      </c>
      <c r="B28" s="79"/>
      <c r="C28" s="315"/>
      <c r="D28" s="86"/>
      <c r="E28" s="86"/>
      <c r="F28" s="240">
        <f t="shared" si="0"/>
      </c>
      <c r="G28" s="88"/>
    </row>
    <row r="29" spans="1:7" ht="17.25" customHeight="1">
      <c r="A29" s="247" t="s">
        <v>29</v>
      </c>
      <c r="B29" s="79"/>
      <c r="C29" s="315"/>
      <c r="D29" s="86"/>
      <c r="E29" s="86"/>
      <c r="F29" s="240">
        <f t="shared" si="0"/>
      </c>
      <c r="G29" s="88"/>
    </row>
    <row r="30" spans="1:7" ht="17.25" customHeight="1">
      <c r="A30" s="247" t="s">
        <v>29</v>
      </c>
      <c r="B30" s="79"/>
      <c r="C30" s="315"/>
      <c r="D30" s="86"/>
      <c r="E30" s="86"/>
      <c r="F30" s="240">
        <f t="shared" si="0"/>
      </c>
      <c r="G30" s="88"/>
    </row>
    <row r="31" spans="1:7" ht="17.25" customHeight="1">
      <c r="A31" s="247" t="s">
        <v>29</v>
      </c>
      <c r="B31" s="79"/>
      <c r="C31" s="315"/>
      <c r="D31" s="86"/>
      <c r="E31" s="86"/>
      <c r="F31" s="240">
        <f t="shared" si="0"/>
      </c>
      <c r="G31" s="89"/>
    </row>
    <row r="32" spans="1:7" ht="17.25" customHeight="1">
      <c r="A32" s="247" t="s">
        <v>29</v>
      </c>
      <c r="B32" s="79"/>
      <c r="C32" s="315"/>
      <c r="D32" s="86"/>
      <c r="E32" s="86"/>
      <c r="F32" s="240">
        <f t="shared" si="0"/>
      </c>
      <c r="G32" s="89"/>
    </row>
    <row r="33" spans="1:7" ht="17.25" customHeight="1">
      <c r="A33" s="247" t="s">
        <v>29</v>
      </c>
      <c r="B33" s="79"/>
      <c r="C33" s="315"/>
      <c r="D33" s="86"/>
      <c r="E33" s="86"/>
      <c r="F33" s="240">
        <f t="shared" si="0"/>
      </c>
      <c r="G33" s="89"/>
    </row>
    <row r="34" spans="1:7" ht="17.25" customHeight="1">
      <c r="A34" s="247" t="s">
        <v>29</v>
      </c>
      <c r="B34" s="79"/>
      <c r="C34" s="315"/>
      <c r="D34" s="86"/>
      <c r="E34" s="86"/>
      <c r="F34" s="240">
        <f t="shared" si="0"/>
      </c>
      <c r="G34" s="89"/>
    </row>
    <row r="35" spans="1:7" ht="17.25" customHeight="1">
      <c r="A35" s="247" t="s">
        <v>29</v>
      </c>
      <c r="B35" s="79"/>
      <c r="C35" s="315"/>
      <c r="D35" s="86"/>
      <c r="E35" s="86"/>
      <c r="F35" s="240">
        <f t="shared" si="0"/>
      </c>
      <c r="G35" s="89"/>
    </row>
    <row r="36" spans="1:7" ht="17.25" customHeight="1">
      <c r="A36" s="247" t="s">
        <v>29</v>
      </c>
      <c r="B36" s="79"/>
      <c r="C36" s="315"/>
      <c r="D36" s="86"/>
      <c r="E36" s="86"/>
      <c r="F36" s="240">
        <f t="shared" si="0"/>
      </c>
      <c r="G36" s="89"/>
    </row>
    <row r="37" spans="1:7" ht="17.25" customHeight="1">
      <c r="A37" s="247" t="s">
        <v>29</v>
      </c>
      <c r="B37" s="79"/>
      <c r="C37" s="315"/>
      <c r="D37" s="86"/>
      <c r="E37" s="86"/>
      <c r="F37" s="240">
        <f t="shared" si="0"/>
      </c>
      <c r="G37" s="89"/>
    </row>
    <row r="38" spans="1:7" ht="17.25" customHeight="1">
      <c r="A38" s="247" t="s">
        <v>29</v>
      </c>
      <c r="B38" s="79"/>
      <c r="C38" s="315"/>
      <c r="D38" s="86"/>
      <c r="E38" s="86"/>
      <c r="F38" s="240">
        <f t="shared" si="0"/>
      </c>
      <c r="G38" s="89"/>
    </row>
    <row r="39" spans="1:7" ht="17.25" customHeight="1">
      <c r="A39" s="247" t="s">
        <v>29</v>
      </c>
      <c r="B39" s="79"/>
      <c r="C39" s="315"/>
      <c r="D39" s="86"/>
      <c r="E39" s="86"/>
      <c r="F39" s="240">
        <f t="shared" si="0"/>
      </c>
      <c r="G39" s="89"/>
    </row>
    <row r="40" spans="1:7" ht="17.25" customHeight="1">
      <c r="A40" s="247" t="s">
        <v>29</v>
      </c>
      <c r="B40" s="79"/>
      <c r="C40" s="315"/>
      <c r="D40" s="86"/>
      <c r="E40" s="86"/>
      <c r="F40" s="240">
        <f t="shared" si="0"/>
      </c>
      <c r="G40" s="89"/>
    </row>
    <row r="41" spans="1:7" ht="17.25" customHeight="1">
      <c r="A41" s="247" t="s">
        <v>29</v>
      </c>
      <c r="B41" s="79"/>
      <c r="C41" s="315"/>
      <c r="D41" s="86"/>
      <c r="E41" s="86"/>
      <c r="F41" s="240">
        <f t="shared" si="0"/>
      </c>
      <c r="G41" s="89"/>
    </row>
    <row r="42" spans="1:7" ht="17.25" customHeight="1">
      <c r="A42" s="247" t="s">
        <v>29</v>
      </c>
      <c r="B42" s="79"/>
      <c r="C42" s="315"/>
      <c r="D42" s="86"/>
      <c r="E42" s="86"/>
      <c r="F42" s="240">
        <f t="shared" si="0"/>
      </c>
      <c r="G42" s="89"/>
    </row>
    <row r="43" spans="1:7" ht="17.25" customHeight="1">
      <c r="A43" s="247" t="s">
        <v>29</v>
      </c>
      <c r="B43" s="79"/>
      <c r="C43" s="315"/>
      <c r="D43" s="86"/>
      <c r="E43" s="86"/>
      <c r="F43" s="240">
        <f t="shared" si="0"/>
      </c>
      <c r="G43" s="89"/>
    </row>
    <row r="44" spans="1:7" ht="17.25" customHeight="1">
      <c r="A44" s="247" t="s">
        <v>29</v>
      </c>
      <c r="B44" s="79"/>
      <c r="C44" s="315"/>
      <c r="D44" s="86"/>
      <c r="E44" s="86"/>
      <c r="F44" s="240">
        <f t="shared" si="0"/>
      </c>
      <c r="G44" s="89"/>
    </row>
    <row r="45" spans="1:7" ht="17.25" customHeight="1">
      <c r="A45" s="247" t="s">
        <v>29</v>
      </c>
      <c r="B45" s="79"/>
      <c r="C45" s="315"/>
      <c r="D45" s="86"/>
      <c r="E45" s="86"/>
      <c r="F45" s="240">
        <f t="shared" si="0"/>
      </c>
      <c r="G45" s="89"/>
    </row>
    <row r="46" spans="1:7" ht="17.25" customHeight="1">
      <c r="A46" s="247" t="s">
        <v>29</v>
      </c>
      <c r="B46" s="79"/>
      <c r="C46" s="315"/>
      <c r="D46" s="86"/>
      <c r="E46" s="86"/>
      <c r="F46" s="240">
        <f t="shared" si="0"/>
      </c>
      <c r="G46" s="89"/>
    </row>
    <row r="47" spans="1:7" ht="17.25" customHeight="1">
      <c r="A47" s="247" t="s">
        <v>29</v>
      </c>
      <c r="B47" s="79"/>
      <c r="C47" s="315"/>
      <c r="D47" s="86"/>
      <c r="E47" s="86"/>
      <c r="F47" s="240">
        <f t="shared" si="0"/>
      </c>
      <c r="G47" s="89"/>
    </row>
    <row r="48" spans="1:7" ht="17.25" customHeight="1">
      <c r="A48" s="247" t="s">
        <v>29</v>
      </c>
      <c r="B48" s="79"/>
      <c r="C48" s="315"/>
      <c r="D48" s="86"/>
      <c r="E48" s="86"/>
      <c r="F48" s="240">
        <f t="shared" si="0"/>
      </c>
      <c r="G48" s="89"/>
    </row>
    <row r="49" spans="1:7" ht="17.25" customHeight="1">
      <c r="A49" s="247" t="s">
        <v>29</v>
      </c>
      <c r="B49" s="79"/>
      <c r="C49" s="315"/>
      <c r="D49" s="86"/>
      <c r="E49" s="86"/>
      <c r="F49" s="240">
        <f t="shared" si="0"/>
      </c>
      <c r="G49" s="89"/>
    </row>
    <row r="50" spans="1:7" ht="17.25" customHeight="1" thickBot="1">
      <c r="A50" s="253" t="s">
        <v>171</v>
      </c>
      <c r="B50" s="80"/>
      <c r="C50" s="316"/>
      <c r="D50" s="122"/>
      <c r="E50" s="122"/>
      <c r="F50" s="241">
        <f t="shared" si="0"/>
      </c>
      <c r="G50" s="90"/>
    </row>
    <row r="51" spans="1:7" ht="17.25" customHeight="1" thickBot="1">
      <c r="A51" s="248"/>
      <c r="B51" s="248"/>
      <c r="C51" s="249" t="s">
        <v>23</v>
      </c>
      <c r="D51" s="250">
        <f>SUM(D7:D50)</f>
        <v>4968</v>
      </c>
      <c r="E51" s="251">
        <f>SUM(E7:E50)</f>
        <v>4968</v>
      </c>
      <c r="F51" s="242">
        <f>SUM(F7:F50)</f>
        <v>0</v>
      </c>
      <c r="G51" s="252"/>
    </row>
  </sheetData>
  <sheetProtection/>
  <printOptions horizontalCentered="1" vertic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１．事務費明細書</oddHeader>
  </headerFooter>
  <drawing r:id="rId3"/>
  <legacyDrawing r:id="rId2"/>
</worksheet>
</file>

<file path=xl/worksheets/sheet5.xml><?xml version="1.0" encoding="utf-8"?>
<worksheet xmlns="http://schemas.openxmlformats.org/spreadsheetml/2006/main" xmlns:r="http://schemas.openxmlformats.org/officeDocument/2006/relationships">
  <dimension ref="A1:G51"/>
  <sheetViews>
    <sheetView view="pageBreakPreview" zoomScale="60" zoomScalePageLayoutView="0" workbookViewId="0" topLeftCell="A1">
      <selection activeCell="I20" sqref="I20"/>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1" customWidth="1"/>
    <col min="7" max="7" width="15.00390625" style="41" customWidth="1"/>
  </cols>
  <sheetData>
    <row r="1" ht="17.25" customHeight="1">
      <c r="A1" t="s">
        <v>152</v>
      </c>
    </row>
    <row r="2" ht="17.25" customHeight="1">
      <c r="B2" t="s">
        <v>153</v>
      </c>
    </row>
    <row r="3" ht="17.25" customHeight="1">
      <c r="B3" t="s">
        <v>154</v>
      </c>
    </row>
    <row r="4" ht="17.25" customHeight="1">
      <c r="B4" t="s">
        <v>155</v>
      </c>
    </row>
    <row r="6" spans="1:7" ht="17.25" customHeight="1">
      <c r="A6" s="243" t="s">
        <v>26</v>
      </c>
      <c r="B6" s="243" t="s">
        <v>35</v>
      </c>
      <c r="C6" s="243" t="s">
        <v>36</v>
      </c>
      <c r="D6" s="244" t="s">
        <v>37</v>
      </c>
      <c r="E6" s="244" t="s">
        <v>38</v>
      </c>
      <c r="F6" s="244" t="s">
        <v>39</v>
      </c>
      <c r="G6" s="245" t="s">
        <v>40</v>
      </c>
    </row>
    <row r="7" spans="1:7" ht="17.25" customHeight="1">
      <c r="A7" s="246" t="s">
        <v>30</v>
      </c>
      <c r="B7" s="91"/>
      <c r="C7" s="320"/>
      <c r="D7" s="82"/>
      <c r="E7" s="82"/>
      <c r="F7" s="237">
        <f>IF(E7&lt;&gt;"",D7-E7,"")</f>
      </c>
      <c r="G7" s="92"/>
    </row>
    <row r="8" spans="1:7" ht="17.25" customHeight="1">
      <c r="A8" s="247" t="s">
        <v>30</v>
      </c>
      <c r="B8" s="93"/>
      <c r="C8" s="315"/>
      <c r="D8" s="84"/>
      <c r="E8" s="84"/>
      <c r="F8" s="238">
        <f aca="true" t="shared" si="0" ref="F8:F50">IF(E8&lt;&gt;"",D8-E8,"")</f>
      </c>
      <c r="G8" s="88"/>
    </row>
    <row r="9" spans="1:7" ht="17.25" customHeight="1">
      <c r="A9" s="247" t="s">
        <v>30</v>
      </c>
      <c r="B9" s="93"/>
      <c r="C9" s="315"/>
      <c r="D9" s="84"/>
      <c r="E9" s="84"/>
      <c r="F9" s="238">
        <f t="shared" si="0"/>
      </c>
      <c r="G9" s="88"/>
    </row>
    <row r="10" spans="1:7" ht="17.25" customHeight="1">
      <c r="A10" s="247" t="s">
        <v>30</v>
      </c>
      <c r="B10" s="79" t="s">
        <v>46</v>
      </c>
      <c r="C10" s="315" t="s">
        <v>80</v>
      </c>
      <c r="D10" s="86">
        <v>20000</v>
      </c>
      <c r="E10" s="86">
        <v>3000</v>
      </c>
      <c r="F10" s="238">
        <f t="shared" si="0"/>
        <v>17000</v>
      </c>
      <c r="G10" s="94"/>
    </row>
    <row r="11" spans="1:7" ht="17.25" customHeight="1">
      <c r="A11" s="247" t="s">
        <v>30</v>
      </c>
      <c r="B11" s="79"/>
      <c r="C11" s="315"/>
      <c r="D11" s="86"/>
      <c r="E11" s="86"/>
      <c r="F11" s="239">
        <f t="shared" si="0"/>
      </c>
      <c r="G11" s="94"/>
    </row>
    <row r="12" spans="1:7" ht="17.25" customHeight="1">
      <c r="A12" s="247" t="s">
        <v>30</v>
      </c>
      <c r="B12" s="79"/>
      <c r="C12" s="315"/>
      <c r="D12" s="86"/>
      <c r="E12" s="86"/>
      <c r="F12" s="239">
        <f t="shared" si="0"/>
      </c>
      <c r="G12" s="89"/>
    </row>
    <row r="13" spans="1:7" ht="17.25" customHeight="1">
      <c r="A13" s="247" t="s">
        <v>30</v>
      </c>
      <c r="B13" s="79"/>
      <c r="C13" s="315"/>
      <c r="D13" s="86"/>
      <c r="E13" s="86"/>
      <c r="F13" s="239">
        <f t="shared" si="0"/>
      </c>
      <c r="G13" s="89"/>
    </row>
    <row r="14" spans="1:7" ht="17.25" customHeight="1">
      <c r="A14" s="247" t="s">
        <v>30</v>
      </c>
      <c r="B14" s="79"/>
      <c r="C14" s="315"/>
      <c r="D14" s="86"/>
      <c r="E14" s="86"/>
      <c r="F14" s="239">
        <f t="shared" si="0"/>
      </c>
      <c r="G14" s="89"/>
    </row>
    <row r="15" spans="1:7" ht="17.25" customHeight="1">
      <c r="A15" s="247" t="s">
        <v>30</v>
      </c>
      <c r="B15" s="79" t="s">
        <v>33</v>
      </c>
      <c r="C15" s="315"/>
      <c r="D15" s="86"/>
      <c r="E15" s="86"/>
      <c r="F15" s="239">
        <f t="shared" si="0"/>
      </c>
      <c r="G15" s="89"/>
    </row>
    <row r="16" spans="1:7" ht="17.25" customHeight="1">
      <c r="A16" s="247" t="s">
        <v>30</v>
      </c>
      <c r="B16" s="79"/>
      <c r="C16" s="315"/>
      <c r="D16" s="86"/>
      <c r="E16" s="86"/>
      <c r="F16" s="239">
        <f t="shared" si="0"/>
      </c>
      <c r="G16" s="89"/>
    </row>
    <row r="17" spans="1:7" ht="17.25" customHeight="1">
      <c r="A17" s="247" t="s">
        <v>30</v>
      </c>
      <c r="B17" s="93"/>
      <c r="C17" s="315"/>
      <c r="D17" s="84"/>
      <c r="E17" s="84"/>
      <c r="F17" s="239">
        <f t="shared" si="0"/>
      </c>
      <c r="G17" s="95"/>
    </row>
    <row r="18" spans="1:7" ht="17.25" customHeight="1">
      <c r="A18" s="247" t="s">
        <v>30</v>
      </c>
      <c r="B18" s="79"/>
      <c r="C18" s="315"/>
      <c r="D18" s="86"/>
      <c r="E18" s="86"/>
      <c r="F18" s="239">
        <f t="shared" si="0"/>
      </c>
      <c r="G18" s="89"/>
    </row>
    <row r="19" spans="1:7" ht="17.25" customHeight="1">
      <c r="A19" s="247" t="s">
        <v>30</v>
      </c>
      <c r="B19" s="79"/>
      <c r="C19" s="315"/>
      <c r="D19" s="86"/>
      <c r="E19" s="86"/>
      <c r="F19" s="239">
        <f t="shared" si="0"/>
      </c>
      <c r="G19" s="89"/>
    </row>
    <row r="20" spans="1:7" ht="17.25" customHeight="1">
      <c r="A20" s="247" t="s">
        <v>30</v>
      </c>
      <c r="B20" s="79"/>
      <c r="C20" s="315"/>
      <c r="D20" s="86"/>
      <c r="E20" s="86"/>
      <c r="F20" s="239">
        <f t="shared" si="0"/>
      </c>
      <c r="G20" s="89"/>
    </row>
    <row r="21" spans="1:7" ht="17.25" customHeight="1">
      <c r="A21" s="247" t="s">
        <v>30</v>
      </c>
      <c r="B21" s="79"/>
      <c r="C21" s="315"/>
      <c r="D21" s="86"/>
      <c r="E21" s="86"/>
      <c r="F21" s="239">
        <f t="shared" si="0"/>
      </c>
      <c r="G21" s="89"/>
    </row>
    <row r="22" spans="1:7" ht="17.25" customHeight="1">
      <c r="A22" s="247" t="s">
        <v>30</v>
      </c>
      <c r="B22" s="79"/>
      <c r="C22" s="315"/>
      <c r="D22" s="86"/>
      <c r="E22" s="86"/>
      <c r="F22" s="239">
        <f t="shared" si="0"/>
      </c>
      <c r="G22" s="89"/>
    </row>
    <row r="23" spans="1:7" ht="17.25" customHeight="1">
      <c r="A23" s="247" t="s">
        <v>30</v>
      </c>
      <c r="B23" s="79"/>
      <c r="C23" s="315"/>
      <c r="D23" s="86"/>
      <c r="E23" s="86"/>
      <c r="F23" s="239">
        <f t="shared" si="0"/>
      </c>
      <c r="G23" s="89"/>
    </row>
    <row r="24" spans="1:7" ht="17.25" customHeight="1">
      <c r="A24" s="247" t="s">
        <v>30</v>
      </c>
      <c r="B24" s="79"/>
      <c r="C24" s="315"/>
      <c r="D24" s="86"/>
      <c r="E24" s="86"/>
      <c r="F24" s="239">
        <f t="shared" si="0"/>
      </c>
      <c r="G24" s="89"/>
    </row>
    <row r="25" spans="1:7" ht="17.25" customHeight="1">
      <c r="A25" s="247" t="s">
        <v>30</v>
      </c>
      <c r="B25" s="79"/>
      <c r="C25" s="315"/>
      <c r="D25" s="86"/>
      <c r="E25" s="86"/>
      <c r="F25" s="239">
        <f t="shared" si="0"/>
      </c>
      <c r="G25" s="89"/>
    </row>
    <row r="26" spans="1:7" ht="17.25" customHeight="1">
      <c r="A26" s="247" t="s">
        <v>30</v>
      </c>
      <c r="B26" s="79"/>
      <c r="C26" s="315"/>
      <c r="D26" s="86"/>
      <c r="E26" s="86"/>
      <c r="F26" s="239">
        <f t="shared" si="0"/>
      </c>
      <c r="G26" s="89"/>
    </row>
    <row r="27" spans="1:7" ht="17.25" customHeight="1">
      <c r="A27" s="247" t="s">
        <v>30</v>
      </c>
      <c r="B27" s="79"/>
      <c r="C27" s="315"/>
      <c r="D27" s="86"/>
      <c r="E27" s="86"/>
      <c r="F27" s="239">
        <f t="shared" si="0"/>
      </c>
      <c r="G27" s="89"/>
    </row>
    <row r="28" spans="1:7" ht="17.25" customHeight="1">
      <c r="A28" s="247" t="s">
        <v>30</v>
      </c>
      <c r="B28" s="79"/>
      <c r="C28" s="315"/>
      <c r="D28" s="86"/>
      <c r="E28" s="86"/>
      <c r="F28" s="239">
        <f t="shared" si="0"/>
      </c>
      <c r="G28" s="89"/>
    </row>
    <row r="29" spans="1:7" ht="17.25" customHeight="1">
      <c r="A29" s="247" t="s">
        <v>30</v>
      </c>
      <c r="B29" s="79"/>
      <c r="C29" s="315"/>
      <c r="D29" s="86"/>
      <c r="E29" s="86"/>
      <c r="F29" s="239">
        <f t="shared" si="0"/>
      </c>
      <c r="G29" s="89"/>
    </row>
    <row r="30" spans="1:7" ht="17.25" customHeight="1">
      <c r="A30" s="247" t="s">
        <v>30</v>
      </c>
      <c r="B30" s="79"/>
      <c r="C30" s="315"/>
      <c r="D30" s="86"/>
      <c r="E30" s="86"/>
      <c r="F30" s="239">
        <f t="shared" si="0"/>
      </c>
      <c r="G30" s="89"/>
    </row>
    <row r="31" spans="1:7" ht="17.25" customHeight="1">
      <c r="A31" s="247" t="s">
        <v>30</v>
      </c>
      <c r="B31" s="79"/>
      <c r="C31" s="315"/>
      <c r="D31" s="86"/>
      <c r="E31" s="86"/>
      <c r="F31" s="239">
        <f t="shared" si="0"/>
      </c>
      <c r="G31" s="89"/>
    </row>
    <row r="32" spans="1:7" ht="17.25" customHeight="1">
      <c r="A32" s="247" t="s">
        <v>30</v>
      </c>
      <c r="B32" s="79"/>
      <c r="C32" s="315"/>
      <c r="D32" s="86"/>
      <c r="E32" s="86"/>
      <c r="F32" s="239">
        <f t="shared" si="0"/>
      </c>
      <c r="G32" s="89"/>
    </row>
    <row r="33" spans="1:7" ht="17.25" customHeight="1">
      <c r="A33" s="247" t="s">
        <v>30</v>
      </c>
      <c r="B33" s="79"/>
      <c r="C33" s="315"/>
      <c r="D33" s="86"/>
      <c r="E33" s="86"/>
      <c r="F33" s="239">
        <f t="shared" si="0"/>
      </c>
      <c r="G33" s="89"/>
    </row>
    <row r="34" spans="1:7" ht="17.25" customHeight="1">
      <c r="A34" s="247" t="s">
        <v>30</v>
      </c>
      <c r="B34" s="79"/>
      <c r="C34" s="315"/>
      <c r="D34" s="86"/>
      <c r="E34" s="86"/>
      <c r="F34" s="239">
        <f t="shared" si="0"/>
      </c>
      <c r="G34" s="89"/>
    </row>
    <row r="35" spans="1:7" ht="17.25" customHeight="1">
      <c r="A35" s="247" t="s">
        <v>30</v>
      </c>
      <c r="B35" s="79"/>
      <c r="C35" s="315"/>
      <c r="D35" s="86"/>
      <c r="E35" s="86"/>
      <c r="F35" s="239">
        <f t="shared" si="0"/>
      </c>
      <c r="G35" s="89"/>
    </row>
    <row r="36" spans="1:7" ht="17.25" customHeight="1">
      <c r="A36" s="247" t="s">
        <v>30</v>
      </c>
      <c r="B36" s="79"/>
      <c r="C36" s="315"/>
      <c r="D36" s="86"/>
      <c r="E36" s="86"/>
      <c r="F36" s="239">
        <f t="shared" si="0"/>
      </c>
      <c r="G36" s="89"/>
    </row>
    <row r="37" spans="1:7" ht="17.25" customHeight="1">
      <c r="A37" s="247" t="s">
        <v>30</v>
      </c>
      <c r="B37" s="79"/>
      <c r="C37" s="315"/>
      <c r="D37" s="86"/>
      <c r="E37" s="86"/>
      <c r="F37" s="239">
        <f t="shared" si="0"/>
      </c>
      <c r="G37" s="89"/>
    </row>
    <row r="38" spans="1:7" ht="17.25" customHeight="1">
      <c r="A38" s="247" t="s">
        <v>30</v>
      </c>
      <c r="B38" s="79"/>
      <c r="C38" s="315"/>
      <c r="D38" s="86"/>
      <c r="E38" s="86"/>
      <c r="F38" s="239">
        <f t="shared" si="0"/>
      </c>
      <c r="G38" s="89"/>
    </row>
    <row r="39" spans="1:7" ht="17.25" customHeight="1">
      <c r="A39" s="247" t="s">
        <v>30</v>
      </c>
      <c r="B39" s="79"/>
      <c r="C39" s="315"/>
      <c r="D39" s="86"/>
      <c r="E39" s="86"/>
      <c r="F39" s="239">
        <f t="shared" si="0"/>
      </c>
      <c r="G39" s="89"/>
    </row>
    <row r="40" spans="1:7" ht="17.25" customHeight="1">
      <c r="A40" s="247" t="s">
        <v>30</v>
      </c>
      <c r="B40" s="79"/>
      <c r="C40" s="315"/>
      <c r="D40" s="86"/>
      <c r="E40" s="86"/>
      <c r="F40" s="239">
        <f t="shared" si="0"/>
      </c>
      <c r="G40" s="89"/>
    </row>
    <row r="41" spans="1:7" ht="17.25" customHeight="1">
      <c r="A41" s="247" t="s">
        <v>30</v>
      </c>
      <c r="B41" s="79"/>
      <c r="C41" s="315"/>
      <c r="D41" s="86"/>
      <c r="E41" s="86"/>
      <c r="F41" s="239">
        <f>IF(E41&lt;&gt;"",D41-E41,"")</f>
      </c>
      <c r="G41" s="89"/>
    </row>
    <row r="42" spans="1:7" ht="17.25" customHeight="1">
      <c r="A42" s="247" t="s">
        <v>30</v>
      </c>
      <c r="B42" s="79"/>
      <c r="C42" s="315"/>
      <c r="D42" s="86"/>
      <c r="E42" s="86"/>
      <c r="F42" s="239">
        <f>IF(E42&lt;&gt;"",D42-E42,"")</f>
      </c>
      <c r="G42" s="89"/>
    </row>
    <row r="43" spans="1:7" ht="17.25" customHeight="1">
      <c r="A43" s="247" t="s">
        <v>30</v>
      </c>
      <c r="B43" s="79"/>
      <c r="C43" s="315"/>
      <c r="D43" s="86"/>
      <c r="E43" s="86"/>
      <c r="F43" s="239">
        <f>IF(E43&lt;&gt;"",D43-E43,"")</f>
      </c>
      <c r="G43" s="89"/>
    </row>
    <row r="44" spans="1:7" ht="17.25" customHeight="1">
      <c r="A44" s="247" t="s">
        <v>30</v>
      </c>
      <c r="B44" s="79"/>
      <c r="C44" s="315"/>
      <c r="D44" s="86"/>
      <c r="E44" s="86"/>
      <c r="F44" s="239">
        <f>IF(E44&lt;&gt;"",D44-E44,"")</f>
      </c>
      <c r="G44" s="89"/>
    </row>
    <row r="45" spans="1:7" ht="17.25" customHeight="1">
      <c r="A45" s="247" t="s">
        <v>30</v>
      </c>
      <c r="B45" s="79"/>
      <c r="C45" s="315"/>
      <c r="D45" s="86"/>
      <c r="E45" s="86"/>
      <c r="F45" s="239">
        <f t="shared" si="0"/>
      </c>
      <c r="G45" s="89"/>
    </row>
    <row r="46" spans="1:7" ht="17.25" customHeight="1">
      <c r="A46" s="247" t="s">
        <v>30</v>
      </c>
      <c r="B46" s="79"/>
      <c r="C46" s="315"/>
      <c r="D46" s="86"/>
      <c r="E46" s="86"/>
      <c r="F46" s="239">
        <f t="shared" si="0"/>
      </c>
      <c r="G46" s="89"/>
    </row>
    <row r="47" spans="1:7" ht="17.25" customHeight="1">
      <c r="A47" s="247" t="s">
        <v>30</v>
      </c>
      <c r="B47" s="79"/>
      <c r="C47" s="315"/>
      <c r="D47" s="86"/>
      <c r="E47" s="86"/>
      <c r="F47" s="239">
        <f t="shared" si="0"/>
      </c>
      <c r="G47" s="89"/>
    </row>
    <row r="48" spans="1:7" ht="17.25" customHeight="1">
      <c r="A48" s="247" t="s">
        <v>30</v>
      </c>
      <c r="B48" s="79"/>
      <c r="C48" s="315"/>
      <c r="D48" s="86"/>
      <c r="E48" s="86"/>
      <c r="F48" s="239">
        <f t="shared" si="0"/>
      </c>
      <c r="G48" s="89"/>
    </row>
    <row r="49" spans="1:7" ht="17.25" customHeight="1">
      <c r="A49" s="247" t="s">
        <v>30</v>
      </c>
      <c r="B49" s="79"/>
      <c r="C49" s="315"/>
      <c r="D49" s="86"/>
      <c r="E49" s="86"/>
      <c r="F49" s="239">
        <f t="shared" si="0"/>
      </c>
      <c r="G49" s="89"/>
    </row>
    <row r="50" spans="1:7" ht="17.25" customHeight="1" thickBot="1">
      <c r="A50" s="253" t="s">
        <v>177</v>
      </c>
      <c r="B50" s="80"/>
      <c r="C50" s="316"/>
      <c r="D50" s="122"/>
      <c r="E50" s="122"/>
      <c r="F50" s="241">
        <f t="shared" si="0"/>
      </c>
      <c r="G50" s="90"/>
    </row>
    <row r="51" spans="1:7" ht="17.25" customHeight="1" thickBot="1">
      <c r="A51" s="248"/>
      <c r="B51" s="248"/>
      <c r="C51" s="249" t="s">
        <v>23</v>
      </c>
      <c r="D51" s="250">
        <f>SUM(D7:D50)</f>
        <v>20000</v>
      </c>
      <c r="E51" s="251">
        <f>SUM(E7:E50)</f>
        <v>3000</v>
      </c>
      <c r="F51" s="242">
        <f>SUM(F7:F50)</f>
        <v>17000</v>
      </c>
      <c r="G51" s="254"/>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２．儀礼費明細書</oddHeader>
  </headerFooter>
  <drawing r:id="rId3"/>
  <legacyDrawing r:id="rId2"/>
</worksheet>
</file>

<file path=xl/worksheets/sheet6.xml><?xml version="1.0" encoding="utf-8"?>
<worksheet xmlns="http://schemas.openxmlformats.org/spreadsheetml/2006/main" xmlns:r="http://schemas.openxmlformats.org/officeDocument/2006/relationships">
  <dimension ref="A1:H52"/>
  <sheetViews>
    <sheetView view="pageBreakPreview" zoomScale="60"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20" sqref="K20"/>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1" customWidth="1"/>
    <col min="7" max="7" width="15.00390625" style="41" customWidth="1"/>
    <col min="8" max="8" width="15.00390625" style="0" customWidth="1"/>
  </cols>
  <sheetData>
    <row r="1" ht="17.25" customHeight="1">
      <c r="A1" t="s">
        <v>157</v>
      </c>
    </row>
    <row r="2" ht="17.25" customHeight="1">
      <c r="B2" t="s">
        <v>158</v>
      </c>
    </row>
    <row r="3" ht="17.25" customHeight="1">
      <c r="B3" t="s">
        <v>159</v>
      </c>
    </row>
    <row r="4" ht="17.25" customHeight="1">
      <c r="B4" t="s">
        <v>172</v>
      </c>
    </row>
    <row r="6" spans="1:7" ht="17.25" customHeight="1">
      <c r="A6" s="243" t="s">
        <v>26</v>
      </c>
      <c r="B6" s="243" t="s">
        <v>35</v>
      </c>
      <c r="C6" s="243" t="s">
        <v>36</v>
      </c>
      <c r="D6" s="244" t="s">
        <v>37</v>
      </c>
      <c r="E6" s="244" t="s">
        <v>38</v>
      </c>
      <c r="F6" s="244" t="s">
        <v>39</v>
      </c>
      <c r="G6" s="245" t="s">
        <v>40</v>
      </c>
    </row>
    <row r="7" spans="1:7" ht="17.25" customHeight="1">
      <c r="A7" s="255" t="s">
        <v>31</v>
      </c>
      <c r="B7" s="313" t="s">
        <v>47</v>
      </c>
      <c r="C7" s="233" t="s">
        <v>52</v>
      </c>
      <c r="D7" s="82">
        <v>1600</v>
      </c>
      <c r="E7" s="82">
        <v>1600</v>
      </c>
      <c r="F7" s="237">
        <f>IF(E7&lt;&gt;"",D7-E7,"")</f>
        <v>0</v>
      </c>
      <c r="G7" s="132"/>
    </row>
    <row r="8" spans="1:7" ht="17.25" customHeight="1">
      <c r="A8" s="256" t="s">
        <v>31</v>
      </c>
      <c r="B8" s="314"/>
      <c r="C8" s="234"/>
      <c r="D8" s="84"/>
      <c r="E8" s="84"/>
      <c r="F8" s="238">
        <f aca="true" t="shared" si="0" ref="F8:F50">IF(E8&lt;&gt;"",D8-E8,"")</f>
      </c>
      <c r="G8" s="133"/>
    </row>
    <row r="9" spans="1:8" ht="17.25" customHeight="1">
      <c r="A9" s="256" t="s">
        <v>31</v>
      </c>
      <c r="B9" s="314" t="s">
        <v>48</v>
      </c>
      <c r="C9" s="234" t="s">
        <v>87</v>
      </c>
      <c r="D9" s="84">
        <v>10000</v>
      </c>
      <c r="E9" s="84">
        <v>10000</v>
      </c>
      <c r="F9" s="238">
        <f t="shared" si="0"/>
        <v>0</v>
      </c>
      <c r="G9" s="133"/>
      <c r="H9" t="s">
        <v>81</v>
      </c>
    </row>
    <row r="10" spans="1:7" ht="17.25" customHeight="1">
      <c r="A10" s="256" t="s">
        <v>31</v>
      </c>
      <c r="B10" s="314"/>
      <c r="C10" s="314"/>
      <c r="D10" s="84"/>
      <c r="E10" s="84"/>
      <c r="F10" s="238">
        <f t="shared" si="0"/>
      </c>
      <c r="G10" s="133"/>
    </row>
    <row r="11" spans="1:7" ht="17.25" customHeight="1">
      <c r="A11" s="256" t="s">
        <v>31</v>
      </c>
      <c r="B11" s="314"/>
      <c r="C11" s="314"/>
      <c r="D11" s="84"/>
      <c r="E11" s="84"/>
      <c r="F11" s="239">
        <f t="shared" si="0"/>
      </c>
      <c r="G11" s="133"/>
    </row>
    <row r="12" spans="1:7" ht="17.25" customHeight="1">
      <c r="A12" s="256" t="s">
        <v>31</v>
      </c>
      <c r="B12" s="314" t="s">
        <v>49</v>
      </c>
      <c r="C12" s="314" t="s">
        <v>53</v>
      </c>
      <c r="D12" s="84">
        <v>3000</v>
      </c>
      <c r="E12" s="84">
        <v>3000</v>
      </c>
      <c r="F12" s="239">
        <f t="shared" si="0"/>
        <v>0</v>
      </c>
      <c r="G12" s="134"/>
    </row>
    <row r="13" spans="1:7" ht="17.25" customHeight="1">
      <c r="A13" s="256" t="s">
        <v>31</v>
      </c>
      <c r="B13" s="312"/>
      <c r="C13" s="314"/>
      <c r="D13" s="86"/>
      <c r="E13" s="86"/>
      <c r="F13" s="239">
        <f t="shared" si="0"/>
      </c>
      <c r="G13" s="134"/>
    </row>
    <row r="14" spans="1:7" ht="17.25" customHeight="1">
      <c r="A14" s="256" t="s">
        <v>31</v>
      </c>
      <c r="B14" s="312"/>
      <c r="C14" s="312"/>
      <c r="D14" s="86"/>
      <c r="E14" s="86"/>
      <c r="F14" s="239">
        <f t="shared" si="0"/>
      </c>
      <c r="G14" s="134"/>
    </row>
    <row r="15" spans="1:7" ht="17.25" customHeight="1">
      <c r="A15" s="256" t="s">
        <v>31</v>
      </c>
      <c r="B15" s="312" t="s">
        <v>82</v>
      </c>
      <c r="C15" s="312" t="s">
        <v>83</v>
      </c>
      <c r="D15" s="84">
        <v>850</v>
      </c>
      <c r="E15" s="84">
        <v>850</v>
      </c>
      <c r="F15" s="239">
        <f t="shared" si="0"/>
        <v>0</v>
      </c>
      <c r="G15" s="94"/>
    </row>
    <row r="16" spans="1:7" ht="17.25" customHeight="1">
      <c r="A16" s="256" t="s">
        <v>31</v>
      </c>
      <c r="B16" s="312"/>
      <c r="C16" s="312"/>
      <c r="D16" s="84"/>
      <c r="E16" s="84"/>
      <c r="F16" s="239">
        <f t="shared" si="0"/>
      </c>
      <c r="G16" s="134"/>
    </row>
    <row r="17" spans="1:7" ht="17.25" customHeight="1">
      <c r="A17" s="256" t="s">
        <v>31</v>
      </c>
      <c r="B17" s="312"/>
      <c r="C17" s="312"/>
      <c r="D17" s="84"/>
      <c r="E17" s="84"/>
      <c r="F17" s="239">
        <f t="shared" si="0"/>
      </c>
      <c r="G17" s="134"/>
    </row>
    <row r="18" spans="1:7" ht="17.25" customHeight="1">
      <c r="A18" s="256" t="s">
        <v>31</v>
      </c>
      <c r="B18" s="312" t="s">
        <v>84</v>
      </c>
      <c r="C18" s="312" t="s">
        <v>213</v>
      </c>
      <c r="D18" s="84">
        <v>2000</v>
      </c>
      <c r="E18" s="84">
        <v>2000</v>
      </c>
      <c r="F18" s="239">
        <f t="shared" si="0"/>
        <v>0</v>
      </c>
      <c r="G18" s="94"/>
    </row>
    <row r="19" spans="1:7" ht="17.25" customHeight="1">
      <c r="A19" s="256" t="s">
        <v>31</v>
      </c>
      <c r="B19" s="312"/>
      <c r="C19" s="312"/>
      <c r="D19" s="84"/>
      <c r="E19" s="84"/>
      <c r="F19" s="239">
        <f t="shared" si="0"/>
      </c>
      <c r="G19" s="94"/>
    </row>
    <row r="20" spans="1:7" ht="17.25" customHeight="1">
      <c r="A20" s="256" t="s">
        <v>31</v>
      </c>
      <c r="B20" s="312"/>
      <c r="C20" s="312"/>
      <c r="D20" s="84"/>
      <c r="E20" s="84"/>
      <c r="F20" s="239">
        <f t="shared" si="0"/>
      </c>
      <c r="G20" s="96"/>
    </row>
    <row r="21" spans="1:7" ht="17.25" customHeight="1">
      <c r="A21" s="256" t="s">
        <v>31</v>
      </c>
      <c r="B21" s="312"/>
      <c r="C21" s="312"/>
      <c r="D21" s="84"/>
      <c r="E21" s="84"/>
      <c r="F21" s="239">
        <f t="shared" si="0"/>
      </c>
      <c r="G21" s="94"/>
    </row>
    <row r="22" spans="1:7" ht="17.25" customHeight="1">
      <c r="A22" s="256" t="s">
        <v>31</v>
      </c>
      <c r="B22" s="312"/>
      <c r="C22" s="312"/>
      <c r="D22" s="84"/>
      <c r="E22" s="84"/>
      <c r="F22" s="239">
        <f t="shared" si="0"/>
      </c>
      <c r="G22" s="96"/>
    </row>
    <row r="23" spans="1:7" ht="17.25" customHeight="1">
      <c r="A23" s="256" t="s">
        <v>31</v>
      </c>
      <c r="B23" s="312" t="s">
        <v>33</v>
      </c>
      <c r="C23" s="312"/>
      <c r="D23" s="84"/>
      <c r="E23" s="84"/>
      <c r="F23" s="239">
        <f t="shared" si="0"/>
      </c>
      <c r="G23" s="96"/>
    </row>
    <row r="24" spans="1:7" ht="17.25" customHeight="1">
      <c r="A24" s="247" t="s">
        <v>31</v>
      </c>
      <c r="B24" s="315"/>
      <c r="C24" s="315"/>
      <c r="D24" s="84"/>
      <c r="E24" s="84"/>
      <c r="F24" s="239">
        <f t="shared" si="0"/>
      </c>
      <c r="G24" s="96"/>
    </row>
    <row r="25" spans="1:7" ht="17.25" customHeight="1">
      <c r="A25" s="247" t="s">
        <v>31</v>
      </c>
      <c r="B25" s="315"/>
      <c r="C25" s="315"/>
      <c r="D25" s="84"/>
      <c r="E25" s="84"/>
      <c r="F25" s="239">
        <f t="shared" si="0"/>
      </c>
      <c r="G25" s="96"/>
    </row>
    <row r="26" spans="1:7" ht="17.25" customHeight="1">
      <c r="A26" s="247" t="s">
        <v>31</v>
      </c>
      <c r="B26" s="315"/>
      <c r="C26" s="315"/>
      <c r="D26" s="84"/>
      <c r="E26" s="84"/>
      <c r="F26" s="239">
        <f t="shared" si="0"/>
      </c>
      <c r="G26" s="96"/>
    </row>
    <row r="27" spans="1:7" ht="17.25" customHeight="1">
      <c r="A27" s="247" t="s">
        <v>31</v>
      </c>
      <c r="B27" s="315"/>
      <c r="C27" s="315"/>
      <c r="D27" s="84"/>
      <c r="E27" s="84"/>
      <c r="F27" s="239">
        <f t="shared" si="0"/>
      </c>
      <c r="G27" s="96"/>
    </row>
    <row r="28" spans="1:7" ht="17.25" customHeight="1">
      <c r="A28" s="247" t="s">
        <v>31</v>
      </c>
      <c r="B28" s="315"/>
      <c r="C28" s="315"/>
      <c r="D28" s="84"/>
      <c r="E28" s="84"/>
      <c r="F28" s="239">
        <f t="shared" si="0"/>
      </c>
      <c r="G28" s="96"/>
    </row>
    <row r="29" spans="1:7" ht="17.25" customHeight="1">
      <c r="A29" s="247" t="s">
        <v>31</v>
      </c>
      <c r="B29" s="315"/>
      <c r="C29" s="315"/>
      <c r="D29" s="84"/>
      <c r="E29" s="84"/>
      <c r="F29" s="239">
        <f t="shared" si="0"/>
      </c>
      <c r="G29" s="96"/>
    </row>
    <row r="30" spans="1:7" ht="17.25" customHeight="1">
      <c r="A30" s="247" t="s">
        <v>31</v>
      </c>
      <c r="B30" s="315"/>
      <c r="C30" s="315"/>
      <c r="D30" s="84"/>
      <c r="E30" s="84"/>
      <c r="F30" s="239">
        <f t="shared" si="0"/>
      </c>
      <c r="G30" s="96"/>
    </row>
    <row r="31" spans="1:7" ht="17.25" customHeight="1">
      <c r="A31" s="247" t="s">
        <v>31</v>
      </c>
      <c r="B31" s="315"/>
      <c r="C31" s="315"/>
      <c r="D31" s="84"/>
      <c r="E31" s="84"/>
      <c r="F31" s="239">
        <f t="shared" si="0"/>
      </c>
      <c r="G31" s="96"/>
    </row>
    <row r="32" spans="1:7" ht="17.25" customHeight="1">
      <c r="A32" s="247" t="s">
        <v>31</v>
      </c>
      <c r="B32" s="315"/>
      <c r="C32" s="315"/>
      <c r="D32" s="84"/>
      <c r="E32" s="84"/>
      <c r="F32" s="239">
        <f t="shared" si="0"/>
      </c>
      <c r="G32" s="96"/>
    </row>
    <row r="33" spans="1:7" ht="17.25" customHeight="1">
      <c r="A33" s="247" t="s">
        <v>31</v>
      </c>
      <c r="B33" s="315"/>
      <c r="C33" s="315"/>
      <c r="D33" s="84"/>
      <c r="E33" s="84"/>
      <c r="F33" s="239">
        <f t="shared" si="0"/>
      </c>
      <c r="G33" s="96"/>
    </row>
    <row r="34" spans="1:7" ht="17.25" customHeight="1">
      <c r="A34" s="247" t="s">
        <v>31</v>
      </c>
      <c r="B34" s="315"/>
      <c r="C34" s="315"/>
      <c r="D34" s="84"/>
      <c r="E34" s="84"/>
      <c r="F34" s="239">
        <f t="shared" si="0"/>
      </c>
      <c r="G34" s="96"/>
    </row>
    <row r="35" spans="1:7" ht="17.25" customHeight="1">
      <c r="A35" s="247" t="s">
        <v>31</v>
      </c>
      <c r="B35" s="315"/>
      <c r="C35" s="315"/>
      <c r="D35" s="84"/>
      <c r="E35" s="84"/>
      <c r="F35" s="239">
        <f t="shared" si="0"/>
      </c>
      <c r="G35" s="96"/>
    </row>
    <row r="36" spans="1:7" ht="17.25" customHeight="1">
      <c r="A36" s="247" t="s">
        <v>31</v>
      </c>
      <c r="B36" s="315"/>
      <c r="C36" s="315"/>
      <c r="D36" s="84"/>
      <c r="E36" s="84"/>
      <c r="F36" s="239">
        <f t="shared" si="0"/>
      </c>
      <c r="G36" s="96"/>
    </row>
    <row r="37" spans="1:7" ht="17.25" customHeight="1">
      <c r="A37" s="247" t="s">
        <v>31</v>
      </c>
      <c r="B37" s="315"/>
      <c r="C37" s="315"/>
      <c r="D37" s="84"/>
      <c r="E37" s="84"/>
      <c r="F37" s="239">
        <f t="shared" si="0"/>
      </c>
      <c r="G37" s="96"/>
    </row>
    <row r="38" spans="1:7" ht="17.25" customHeight="1">
      <c r="A38" s="247" t="s">
        <v>31</v>
      </c>
      <c r="B38" s="315"/>
      <c r="C38" s="315"/>
      <c r="D38" s="84"/>
      <c r="E38" s="84"/>
      <c r="F38" s="239">
        <f t="shared" si="0"/>
      </c>
      <c r="G38" s="96"/>
    </row>
    <row r="39" spans="1:7" ht="17.25" customHeight="1">
      <c r="A39" s="247" t="s">
        <v>31</v>
      </c>
      <c r="B39" s="315"/>
      <c r="C39" s="315"/>
      <c r="D39" s="84"/>
      <c r="E39" s="84"/>
      <c r="F39" s="239">
        <f aca="true" t="shared" si="1" ref="F39:F44">IF(E39&lt;&gt;"",D39-E39,"")</f>
      </c>
      <c r="G39" s="96"/>
    </row>
    <row r="40" spans="1:7" ht="17.25" customHeight="1">
      <c r="A40" s="247" t="s">
        <v>31</v>
      </c>
      <c r="B40" s="315"/>
      <c r="C40" s="315"/>
      <c r="D40" s="84"/>
      <c r="E40" s="84"/>
      <c r="F40" s="239">
        <f t="shared" si="1"/>
      </c>
      <c r="G40" s="96"/>
    </row>
    <row r="41" spans="1:7" ht="17.25" customHeight="1">
      <c r="A41" s="247" t="s">
        <v>31</v>
      </c>
      <c r="B41" s="315"/>
      <c r="C41" s="315"/>
      <c r="D41" s="84"/>
      <c r="E41" s="84"/>
      <c r="F41" s="239">
        <f>IF(E41&lt;&gt;"",D41-E41,"")</f>
      </c>
      <c r="G41" s="96"/>
    </row>
    <row r="42" spans="1:7" ht="17.25" customHeight="1">
      <c r="A42" s="247" t="s">
        <v>31</v>
      </c>
      <c r="B42" s="315"/>
      <c r="C42" s="315"/>
      <c r="D42" s="84"/>
      <c r="E42" s="84"/>
      <c r="F42" s="239">
        <f>IF(E42&lt;&gt;"",D42-E42,"")</f>
      </c>
      <c r="G42" s="96"/>
    </row>
    <row r="43" spans="1:7" ht="17.25" customHeight="1">
      <c r="A43" s="247" t="s">
        <v>31</v>
      </c>
      <c r="B43" s="315"/>
      <c r="C43" s="315"/>
      <c r="D43" s="84"/>
      <c r="E43" s="84"/>
      <c r="F43" s="239">
        <f t="shared" si="1"/>
      </c>
      <c r="G43" s="96"/>
    </row>
    <row r="44" spans="1:7" ht="17.25" customHeight="1">
      <c r="A44" s="247" t="s">
        <v>31</v>
      </c>
      <c r="B44" s="315"/>
      <c r="C44" s="315"/>
      <c r="D44" s="84"/>
      <c r="E44" s="84"/>
      <c r="F44" s="239">
        <f t="shared" si="1"/>
      </c>
      <c r="G44" s="96"/>
    </row>
    <row r="45" spans="1:7" ht="17.25" customHeight="1">
      <c r="A45" s="247" t="s">
        <v>31</v>
      </c>
      <c r="B45" s="315"/>
      <c r="C45" s="315"/>
      <c r="D45" s="84"/>
      <c r="E45" s="84"/>
      <c r="F45" s="239">
        <f t="shared" si="0"/>
      </c>
      <c r="G45" s="96"/>
    </row>
    <row r="46" spans="1:7" ht="17.25" customHeight="1">
      <c r="A46" s="247" t="s">
        <v>31</v>
      </c>
      <c r="B46" s="315"/>
      <c r="C46" s="315"/>
      <c r="D46" s="84"/>
      <c r="E46" s="84"/>
      <c r="F46" s="239">
        <f t="shared" si="0"/>
      </c>
      <c r="G46" s="96"/>
    </row>
    <row r="47" spans="1:7" ht="17.25" customHeight="1">
      <c r="A47" s="247" t="s">
        <v>31</v>
      </c>
      <c r="B47" s="315"/>
      <c r="C47" s="315"/>
      <c r="D47" s="84"/>
      <c r="E47" s="84"/>
      <c r="F47" s="239">
        <f t="shared" si="0"/>
      </c>
      <c r="G47" s="96"/>
    </row>
    <row r="48" spans="1:7" ht="17.25" customHeight="1">
      <c r="A48" s="247" t="s">
        <v>31</v>
      </c>
      <c r="B48" s="315"/>
      <c r="C48" s="315"/>
      <c r="D48" s="84"/>
      <c r="E48" s="84"/>
      <c r="F48" s="239">
        <f t="shared" si="0"/>
      </c>
      <c r="G48" s="96"/>
    </row>
    <row r="49" spans="1:7" ht="17.25" customHeight="1">
      <c r="A49" s="247" t="s">
        <v>31</v>
      </c>
      <c r="B49" s="315"/>
      <c r="C49" s="315"/>
      <c r="D49" s="84"/>
      <c r="E49" s="84"/>
      <c r="F49" s="239">
        <f t="shared" si="0"/>
      </c>
      <c r="G49" s="96"/>
    </row>
    <row r="50" spans="1:7" ht="17.25" customHeight="1" thickBot="1">
      <c r="A50" s="253" t="s">
        <v>176</v>
      </c>
      <c r="B50" s="316"/>
      <c r="C50" s="316"/>
      <c r="D50" s="122"/>
      <c r="E50" s="122"/>
      <c r="F50" s="241">
        <f t="shared" si="0"/>
      </c>
      <c r="G50" s="97"/>
    </row>
    <row r="51" spans="1:7" ht="17.25" customHeight="1" thickBot="1">
      <c r="A51" s="248"/>
      <c r="B51" s="248"/>
      <c r="C51" s="249" t="s">
        <v>23</v>
      </c>
      <c r="D51" s="250">
        <f>SUM(D7:D50)</f>
        <v>17450</v>
      </c>
      <c r="E51" s="251">
        <f>SUM(E7:E50)</f>
        <v>17450</v>
      </c>
      <c r="F51" s="242">
        <f>SUM(F7:F50)</f>
        <v>0</v>
      </c>
      <c r="G51" s="254"/>
    </row>
    <row r="52" spans="5:6" ht="17.25" customHeight="1">
      <c r="E52" s="52"/>
      <c r="F52" s="52"/>
    </row>
  </sheetData>
  <sheetProtection/>
  <printOptions horizontalCentered="1"/>
  <pageMargins left="0.5118110236220472" right="0.4724409448818898" top="0.7480314960629921" bottom="0.7480314960629921" header="0.31496062992125984" footer="0.5118110236220472"/>
  <pageSetup horizontalDpi="300" verticalDpi="300" orientation="portrait" paperSize="9" r:id="rId4"/>
  <headerFooter alignWithMargins="0">
    <oddHeader>&amp;L&amp;18 ３．研修費明細書</oddHead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51"/>
  <sheetViews>
    <sheetView view="pageBreakPreview" zoomScale="60" zoomScaleNormal="80" zoomScalePageLayoutView="0" workbookViewId="0" topLeftCell="A1">
      <selection activeCell="S15" sqref="S15"/>
    </sheetView>
  </sheetViews>
  <sheetFormatPr defaultColWidth="9.00390625" defaultRowHeight="24" customHeight="1"/>
  <cols>
    <col min="1" max="1" width="9.125" style="0" customWidth="1"/>
    <col min="2" max="2" width="8.875" style="0" customWidth="1"/>
    <col min="3" max="3" width="15.25390625" style="0" customWidth="1"/>
    <col min="4" max="4" width="6.625" style="0" customWidth="1"/>
    <col min="5" max="5" width="4.625" style="0" customWidth="1"/>
    <col min="6" max="6" width="11.00390625" style="0" customWidth="1"/>
    <col min="7" max="8" width="8.75390625" style="0" customWidth="1"/>
    <col min="9" max="9" width="8.75390625" style="42" customWidth="1"/>
    <col min="10" max="10" width="8.75390625" style="0" customWidth="1"/>
    <col min="12" max="12" width="11.125" style="0" customWidth="1"/>
    <col min="13" max="14" width="12.00390625" style="0" customWidth="1"/>
  </cols>
  <sheetData>
    <row r="1" spans="1:9" ht="17.25" customHeight="1">
      <c r="A1" t="s">
        <v>160</v>
      </c>
      <c r="G1" s="42"/>
      <c r="I1"/>
    </row>
    <row r="2" spans="1:9" ht="17.25" customHeight="1">
      <c r="A2" s="284" t="s">
        <v>187</v>
      </c>
      <c r="B2" s="230" t="s">
        <v>161</v>
      </c>
      <c r="C2" s="230"/>
      <c r="D2" s="230"/>
      <c r="E2" s="230"/>
      <c r="G2" s="42"/>
      <c r="I2"/>
    </row>
    <row r="3" spans="1:9" ht="17.25" customHeight="1">
      <c r="A3" s="284"/>
      <c r="B3" s="230" t="s">
        <v>196</v>
      </c>
      <c r="C3" s="230"/>
      <c r="D3" s="230"/>
      <c r="E3" s="230"/>
      <c r="G3" s="42"/>
      <c r="I3"/>
    </row>
    <row r="4" spans="1:14" ht="17.25" customHeight="1">
      <c r="A4" s="284"/>
      <c r="B4" s="230" t="s">
        <v>188</v>
      </c>
      <c r="C4" s="230"/>
      <c r="D4" s="230"/>
      <c r="E4" s="230"/>
      <c r="G4" s="42"/>
      <c r="I4"/>
      <c r="L4" s="37"/>
      <c r="M4" s="37"/>
      <c r="N4" s="37"/>
    </row>
    <row r="5" spans="1:14" ht="17.25" customHeight="1">
      <c r="A5" s="284"/>
      <c r="B5" s="231" t="s">
        <v>162</v>
      </c>
      <c r="C5" s="231" t="s">
        <v>217</v>
      </c>
      <c r="D5" s="230"/>
      <c r="E5" s="230"/>
      <c r="G5" s="42"/>
      <c r="I5"/>
      <c r="L5" s="37"/>
      <c r="M5" s="23"/>
      <c r="N5" s="23"/>
    </row>
    <row r="6" spans="1:14" ht="17.25" customHeight="1">
      <c r="A6" s="284" t="s">
        <v>187</v>
      </c>
      <c r="B6" s="230" t="s">
        <v>189</v>
      </c>
      <c r="C6" s="230"/>
      <c r="D6" s="230"/>
      <c r="E6" s="230"/>
      <c r="G6" s="42"/>
      <c r="I6"/>
      <c r="L6" s="37"/>
      <c r="M6" s="300"/>
      <c r="N6" s="300"/>
    </row>
    <row r="7" spans="1:14" ht="17.25" customHeight="1">
      <c r="A7" s="284" t="s">
        <v>187</v>
      </c>
      <c r="B7" s="230" t="s">
        <v>173</v>
      </c>
      <c r="C7" s="230"/>
      <c r="D7" s="230"/>
      <c r="E7" s="230"/>
      <c r="G7" s="42"/>
      <c r="I7"/>
      <c r="L7" s="37"/>
      <c r="M7" s="300"/>
      <c r="N7" s="300"/>
    </row>
    <row r="8" spans="1:9" ht="17.25" customHeight="1">
      <c r="A8" s="230"/>
      <c r="B8" s="230" t="s">
        <v>207</v>
      </c>
      <c r="C8" s="230"/>
      <c r="D8" s="230"/>
      <c r="E8" s="230"/>
      <c r="G8" s="42"/>
      <c r="I8"/>
    </row>
    <row r="9" spans="1:9" ht="17.25" customHeight="1">
      <c r="A9" s="284"/>
      <c r="B9" s="327" t="s">
        <v>197</v>
      </c>
      <c r="C9" s="327"/>
      <c r="D9" s="327"/>
      <c r="E9" s="327"/>
      <c r="G9" s="42"/>
      <c r="I9"/>
    </row>
    <row r="10" spans="1:10" ht="17.25" customHeight="1">
      <c r="A10" s="284"/>
      <c r="B10" s="230"/>
      <c r="C10" s="230"/>
      <c r="D10" s="230"/>
      <c r="E10" s="230"/>
      <c r="G10" t="s">
        <v>218</v>
      </c>
      <c r="I10"/>
      <c r="J10" s="42"/>
    </row>
    <row r="11" spans="1:11" ht="17.25" customHeight="1">
      <c r="A11" s="284"/>
      <c r="B11" s="230"/>
      <c r="C11" s="230"/>
      <c r="D11" s="230"/>
      <c r="E11" s="230"/>
      <c r="G11" s="299"/>
      <c r="H11" s="418" t="s">
        <v>203</v>
      </c>
      <c r="I11" s="419"/>
      <c r="J11" s="418" t="s">
        <v>204</v>
      </c>
      <c r="K11" s="419"/>
    </row>
    <row r="12" spans="1:11" ht="17.25" customHeight="1">
      <c r="A12" s="284"/>
      <c r="B12" s="230"/>
      <c r="C12" s="230"/>
      <c r="D12" s="230"/>
      <c r="E12" s="230"/>
      <c r="G12" s="309" t="s">
        <v>201</v>
      </c>
      <c r="H12" s="420" t="s">
        <v>205</v>
      </c>
      <c r="I12" s="421"/>
      <c r="J12" s="420" t="s">
        <v>206</v>
      </c>
      <c r="K12" s="421"/>
    </row>
    <row r="13" spans="1:11" ht="17.25" customHeight="1">
      <c r="A13" s="284"/>
      <c r="B13" s="230"/>
      <c r="C13" s="230"/>
      <c r="D13" s="230"/>
      <c r="E13" s="230"/>
      <c r="G13" s="310" t="s">
        <v>202</v>
      </c>
      <c r="H13" s="422" t="s">
        <v>205</v>
      </c>
      <c r="I13" s="423"/>
      <c r="J13" s="422" t="s">
        <v>206</v>
      </c>
      <c r="K13" s="423"/>
    </row>
    <row r="14" spans="1:9" ht="17.25" customHeight="1">
      <c r="A14" s="284"/>
      <c r="B14" s="230"/>
      <c r="C14" s="230"/>
      <c r="D14" s="230"/>
      <c r="E14" s="230"/>
      <c r="G14" s="42"/>
      <c r="I14"/>
    </row>
    <row r="15" spans="1:11" ht="27.75" customHeight="1">
      <c r="A15" s="296" t="s">
        <v>26</v>
      </c>
      <c r="B15" s="297" t="s">
        <v>35</v>
      </c>
      <c r="C15" s="415" t="s">
        <v>36</v>
      </c>
      <c r="D15" s="416"/>
      <c r="E15" s="417"/>
      <c r="F15" s="298" t="s">
        <v>37</v>
      </c>
      <c r="G15" s="285" t="s">
        <v>190</v>
      </c>
      <c r="H15" s="328" t="s">
        <v>212</v>
      </c>
      <c r="I15" s="287" t="s">
        <v>191</v>
      </c>
      <c r="J15" s="286" t="s">
        <v>103</v>
      </c>
      <c r="K15" s="290" t="s">
        <v>192</v>
      </c>
    </row>
    <row r="16" spans="1:13" s="43" customFormat="1" ht="17.25" customHeight="1">
      <c r="A16" s="264" t="s">
        <v>85</v>
      </c>
      <c r="B16" s="100" t="s">
        <v>102</v>
      </c>
      <c r="C16" s="318"/>
      <c r="D16" s="169"/>
      <c r="E16" s="170"/>
      <c r="F16" s="124"/>
      <c r="G16" s="124"/>
      <c r="H16" s="329"/>
      <c r="I16" s="288">
        <f>H16*1/3</f>
        <v>0</v>
      </c>
      <c r="J16" s="237">
        <f>F16-(G16+I16)</f>
        <v>0</v>
      </c>
      <c r="K16" s="148"/>
      <c r="M16" s="44"/>
    </row>
    <row r="17" spans="1:11" s="27" customFormat="1" ht="17.25" customHeight="1">
      <c r="A17" s="265" t="s">
        <v>85</v>
      </c>
      <c r="B17" s="100"/>
      <c r="C17" s="319"/>
      <c r="D17" s="171"/>
      <c r="E17" s="172"/>
      <c r="F17" s="101"/>
      <c r="G17" s="101"/>
      <c r="H17" s="330"/>
      <c r="I17" s="288">
        <f aca="true" t="shared" si="0" ref="I17:I50">H17*1/3</f>
        <v>0</v>
      </c>
      <c r="J17" s="238">
        <f aca="true" t="shared" si="1" ref="J17:J50">F17-(G17+I17)</f>
        <v>0</v>
      </c>
      <c r="K17" s="102"/>
    </row>
    <row r="18" spans="1:11" s="27" customFormat="1" ht="17.25" customHeight="1">
      <c r="A18" s="265" t="s">
        <v>85</v>
      </c>
      <c r="B18" s="100"/>
      <c r="C18" s="319"/>
      <c r="D18" s="171"/>
      <c r="E18" s="172"/>
      <c r="F18" s="101"/>
      <c r="G18" s="101"/>
      <c r="H18" s="330"/>
      <c r="I18" s="288">
        <f t="shared" si="0"/>
        <v>0</v>
      </c>
      <c r="J18" s="238">
        <f t="shared" si="1"/>
        <v>0</v>
      </c>
      <c r="K18" s="102"/>
    </row>
    <row r="19" spans="1:11" s="27" customFormat="1" ht="17.25" customHeight="1">
      <c r="A19" s="265" t="s">
        <v>85</v>
      </c>
      <c r="B19" s="100" t="s">
        <v>198</v>
      </c>
      <c r="C19" s="317" t="s">
        <v>209</v>
      </c>
      <c r="D19" s="171">
        <v>800</v>
      </c>
      <c r="E19" s="172">
        <v>11</v>
      </c>
      <c r="F19" s="101">
        <v>8800</v>
      </c>
      <c r="G19" s="101"/>
      <c r="H19" s="330">
        <v>8800</v>
      </c>
      <c r="I19" s="288">
        <f t="shared" si="0"/>
        <v>2933.3333333333335</v>
      </c>
      <c r="J19" s="238">
        <f t="shared" si="1"/>
        <v>5866.666666666666</v>
      </c>
      <c r="K19" s="104"/>
    </row>
    <row r="20" spans="1:11" s="27" customFormat="1" ht="17.25" customHeight="1">
      <c r="A20" s="265" t="s">
        <v>85</v>
      </c>
      <c r="B20" s="100"/>
      <c r="C20" s="319" t="s">
        <v>210</v>
      </c>
      <c r="D20" s="171">
        <v>800</v>
      </c>
      <c r="E20" s="172">
        <v>5</v>
      </c>
      <c r="F20" s="101">
        <v>4000</v>
      </c>
      <c r="G20" s="101">
        <v>2400</v>
      </c>
      <c r="H20" s="330"/>
      <c r="I20" s="288">
        <f>H20*1/3</f>
        <v>0</v>
      </c>
      <c r="J20" s="239">
        <f>F20-(G20+I20)</f>
        <v>1600</v>
      </c>
      <c r="K20" s="102"/>
    </row>
    <row r="21" spans="1:11" s="27" customFormat="1" ht="17.25" customHeight="1">
      <c r="A21" s="265" t="s">
        <v>85</v>
      </c>
      <c r="B21" s="100" t="s">
        <v>198</v>
      </c>
      <c r="C21" s="317" t="s">
        <v>211</v>
      </c>
      <c r="D21" s="171">
        <v>800</v>
      </c>
      <c r="E21" s="172">
        <v>20</v>
      </c>
      <c r="F21" s="101">
        <v>16000</v>
      </c>
      <c r="G21" s="101"/>
      <c r="H21" s="330"/>
      <c r="I21" s="288">
        <f t="shared" si="0"/>
        <v>0</v>
      </c>
      <c r="J21" s="239">
        <f t="shared" si="1"/>
        <v>16000</v>
      </c>
      <c r="K21" s="104"/>
    </row>
    <row r="22" spans="1:11" s="27" customFormat="1" ht="17.25" customHeight="1">
      <c r="A22" s="265" t="s">
        <v>85</v>
      </c>
      <c r="B22" s="100"/>
      <c r="C22" s="319"/>
      <c r="D22" s="171"/>
      <c r="E22" s="172"/>
      <c r="F22" s="101"/>
      <c r="G22" s="101"/>
      <c r="H22" s="330"/>
      <c r="I22" s="288">
        <f t="shared" si="0"/>
        <v>0</v>
      </c>
      <c r="J22" s="239">
        <f t="shared" si="1"/>
        <v>0</v>
      </c>
      <c r="K22" s="102"/>
    </row>
    <row r="23" spans="1:11" s="27" customFormat="1" ht="17.25" customHeight="1">
      <c r="A23" s="265" t="s">
        <v>85</v>
      </c>
      <c r="B23" s="103"/>
      <c r="C23" s="319"/>
      <c r="D23" s="171"/>
      <c r="E23" s="172"/>
      <c r="F23" s="101"/>
      <c r="G23" s="101"/>
      <c r="H23" s="330"/>
      <c r="I23" s="288">
        <f t="shared" si="0"/>
        <v>0</v>
      </c>
      <c r="J23" s="239">
        <f t="shared" si="1"/>
        <v>0</v>
      </c>
      <c r="K23" s="102"/>
    </row>
    <row r="24" spans="1:11" s="27" customFormat="1" ht="17.25" customHeight="1">
      <c r="A24" s="265" t="s">
        <v>85</v>
      </c>
      <c r="B24" s="103"/>
      <c r="C24" s="319"/>
      <c r="D24" s="171"/>
      <c r="E24" s="172"/>
      <c r="F24" s="101"/>
      <c r="G24" s="101"/>
      <c r="H24" s="330"/>
      <c r="I24" s="288">
        <f t="shared" si="0"/>
        <v>0</v>
      </c>
      <c r="J24" s="239">
        <f t="shared" si="1"/>
        <v>0</v>
      </c>
      <c r="K24" s="104"/>
    </row>
    <row r="25" spans="1:11" s="27" customFormat="1" ht="17.25" customHeight="1">
      <c r="A25" s="265" t="s">
        <v>85</v>
      </c>
      <c r="B25" s="103"/>
      <c r="C25" s="319"/>
      <c r="D25" s="171"/>
      <c r="E25" s="172"/>
      <c r="F25" s="101"/>
      <c r="G25" s="101"/>
      <c r="H25" s="330"/>
      <c r="I25" s="288">
        <f t="shared" si="0"/>
        <v>0</v>
      </c>
      <c r="J25" s="239">
        <f t="shared" si="1"/>
        <v>0</v>
      </c>
      <c r="K25" s="102"/>
    </row>
    <row r="26" spans="1:12" s="27" customFormat="1" ht="17.25" customHeight="1">
      <c r="A26" s="265" t="s">
        <v>85</v>
      </c>
      <c r="B26" s="103"/>
      <c r="C26" s="319"/>
      <c r="D26" s="171"/>
      <c r="E26" s="172"/>
      <c r="F26" s="101"/>
      <c r="G26" s="101"/>
      <c r="H26" s="330"/>
      <c r="I26" s="288">
        <f t="shared" si="0"/>
        <v>0</v>
      </c>
      <c r="J26" s="239">
        <f t="shared" si="1"/>
        <v>0</v>
      </c>
      <c r="K26" s="104"/>
      <c r="L26" s="311"/>
    </row>
    <row r="27" spans="1:11" s="27" customFormat="1" ht="17.25" customHeight="1">
      <c r="A27" s="265" t="s">
        <v>85</v>
      </c>
      <c r="B27" s="103"/>
      <c r="C27" s="319"/>
      <c r="D27" s="171"/>
      <c r="E27" s="172"/>
      <c r="F27" s="101"/>
      <c r="G27" s="101"/>
      <c r="H27" s="330"/>
      <c r="I27" s="288">
        <f t="shared" si="0"/>
        <v>0</v>
      </c>
      <c r="J27" s="239">
        <f t="shared" si="1"/>
        <v>0</v>
      </c>
      <c r="K27" s="102"/>
    </row>
    <row r="28" spans="1:11" s="27" customFormat="1" ht="17.25" customHeight="1">
      <c r="A28" s="265" t="s">
        <v>85</v>
      </c>
      <c r="B28" s="103"/>
      <c r="C28" s="319"/>
      <c r="D28" s="171"/>
      <c r="E28" s="172"/>
      <c r="F28" s="101"/>
      <c r="G28" s="101"/>
      <c r="H28" s="330"/>
      <c r="I28" s="288">
        <f t="shared" si="0"/>
        <v>0</v>
      </c>
      <c r="J28" s="239">
        <f t="shared" si="1"/>
        <v>0</v>
      </c>
      <c r="K28" s="104"/>
    </row>
    <row r="29" spans="1:11" s="27" customFormat="1" ht="17.25" customHeight="1">
      <c r="A29" s="265" t="s">
        <v>85</v>
      </c>
      <c r="B29" s="103"/>
      <c r="C29" s="319"/>
      <c r="D29" s="171"/>
      <c r="E29" s="172"/>
      <c r="F29" s="101"/>
      <c r="G29" s="101"/>
      <c r="H29" s="330"/>
      <c r="I29" s="288">
        <f t="shared" si="0"/>
        <v>0</v>
      </c>
      <c r="J29" s="239">
        <f t="shared" si="1"/>
        <v>0</v>
      </c>
      <c r="K29" s="102"/>
    </row>
    <row r="30" spans="1:11" s="27" customFormat="1" ht="17.25" customHeight="1">
      <c r="A30" s="265" t="s">
        <v>85</v>
      </c>
      <c r="B30" s="100"/>
      <c r="C30" s="319"/>
      <c r="D30" s="171"/>
      <c r="E30" s="172"/>
      <c r="F30" s="101"/>
      <c r="G30" s="101"/>
      <c r="H30" s="330"/>
      <c r="I30" s="288">
        <f t="shared" si="0"/>
        <v>0</v>
      </c>
      <c r="J30" s="239">
        <f t="shared" si="1"/>
        <v>0</v>
      </c>
      <c r="K30" s="105"/>
    </row>
    <row r="31" spans="1:11" s="27" customFormat="1" ht="17.25" customHeight="1">
      <c r="A31" s="265" t="s">
        <v>85</v>
      </c>
      <c r="B31" s="100"/>
      <c r="C31" s="319"/>
      <c r="D31" s="171"/>
      <c r="E31" s="172"/>
      <c r="F31" s="101"/>
      <c r="G31" s="101"/>
      <c r="H31" s="330"/>
      <c r="I31" s="288">
        <f t="shared" si="0"/>
        <v>0</v>
      </c>
      <c r="J31" s="239">
        <f t="shared" si="1"/>
        <v>0</v>
      </c>
      <c r="K31" s="104"/>
    </row>
    <row r="32" spans="1:11" ht="17.25" customHeight="1">
      <c r="A32" s="265" t="s">
        <v>85</v>
      </c>
      <c r="B32" s="100"/>
      <c r="C32" s="319"/>
      <c r="D32" s="171"/>
      <c r="E32" s="172"/>
      <c r="F32" s="101"/>
      <c r="G32" s="101"/>
      <c r="H32" s="330"/>
      <c r="I32" s="288">
        <f t="shared" si="0"/>
        <v>0</v>
      </c>
      <c r="J32" s="239">
        <f t="shared" si="1"/>
        <v>0</v>
      </c>
      <c r="K32" s="96"/>
    </row>
    <row r="33" spans="1:11" ht="17.25" customHeight="1">
      <c r="A33" s="265" t="s">
        <v>85</v>
      </c>
      <c r="B33" s="100"/>
      <c r="C33" s="319"/>
      <c r="D33" s="171"/>
      <c r="E33" s="172"/>
      <c r="F33" s="101"/>
      <c r="G33" s="101"/>
      <c r="H33" s="330"/>
      <c r="I33" s="288">
        <f t="shared" si="0"/>
        <v>0</v>
      </c>
      <c r="J33" s="239">
        <f t="shared" si="1"/>
        <v>0</v>
      </c>
      <c r="K33" s="94"/>
    </row>
    <row r="34" spans="1:11" ht="17.25" customHeight="1">
      <c r="A34" s="265" t="s">
        <v>85</v>
      </c>
      <c r="B34" s="106"/>
      <c r="C34" s="319"/>
      <c r="D34" s="171"/>
      <c r="E34" s="172"/>
      <c r="F34" s="101"/>
      <c r="G34" s="101"/>
      <c r="H34" s="330"/>
      <c r="I34" s="288">
        <f t="shared" si="0"/>
        <v>0</v>
      </c>
      <c r="J34" s="239">
        <f t="shared" si="1"/>
        <v>0</v>
      </c>
      <c r="K34" s="94"/>
    </row>
    <row r="35" spans="1:11" ht="17.25" customHeight="1">
      <c r="A35" s="265" t="s">
        <v>85</v>
      </c>
      <c r="B35" s="79"/>
      <c r="C35" s="319"/>
      <c r="D35" s="171"/>
      <c r="E35" s="172"/>
      <c r="F35" s="101"/>
      <c r="G35" s="101"/>
      <c r="H35" s="330"/>
      <c r="I35" s="288">
        <f t="shared" si="0"/>
        <v>0</v>
      </c>
      <c r="J35" s="239">
        <f t="shared" si="1"/>
        <v>0</v>
      </c>
      <c r="K35" s="96"/>
    </row>
    <row r="36" spans="1:11" ht="17.25" customHeight="1">
      <c r="A36" s="265" t="s">
        <v>85</v>
      </c>
      <c r="B36" s="79"/>
      <c r="C36" s="319"/>
      <c r="D36" s="171"/>
      <c r="E36" s="172"/>
      <c r="F36" s="101"/>
      <c r="G36" s="101"/>
      <c r="H36" s="330"/>
      <c r="I36" s="288">
        <f t="shared" si="0"/>
        <v>0</v>
      </c>
      <c r="J36" s="239">
        <f t="shared" si="1"/>
        <v>0</v>
      </c>
      <c r="K36" s="96"/>
    </row>
    <row r="37" spans="1:11" ht="17.25" customHeight="1">
      <c r="A37" s="265" t="s">
        <v>85</v>
      </c>
      <c r="B37" s="79"/>
      <c r="C37" s="319"/>
      <c r="D37" s="171"/>
      <c r="E37" s="172"/>
      <c r="F37" s="101"/>
      <c r="G37" s="101"/>
      <c r="H37" s="330"/>
      <c r="I37" s="288">
        <f t="shared" si="0"/>
        <v>0</v>
      </c>
      <c r="J37" s="239">
        <f t="shared" si="1"/>
        <v>0</v>
      </c>
      <c r="K37" s="96"/>
    </row>
    <row r="38" spans="1:11" ht="17.25" customHeight="1">
      <c r="A38" s="265" t="s">
        <v>85</v>
      </c>
      <c r="B38" s="79"/>
      <c r="C38" s="319"/>
      <c r="D38" s="171"/>
      <c r="E38" s="172"/>
      <c r="F38" s="101"/>
      <c r="G38" s="101"/>
      <c r="H38" s="330"/>
      <c r="I38" s="288">
        <f t="shared" si="0"/>
        <v>0</v>
      </c>
      <c r="J38" s="239">
        <f t="shared" si="1"/>
        <v>0</v>
      </c>
      <c r="K38" s="96"/>
    </row>
    <row r="39" spans="1:11" ht="17.25" customHeight="1">
      <c r="A39" s="265" t="s">
        <v>85</v>
      </c>
      <c r="B39" s="79"/>
      <c r="C39" s="319"/>
      <c r="D39" s="171"/>
      <c r="E39" s="172"/>
      <c r="F39" s="101"/>
      <c r="G39" s="101"/>
      <c r="H39" s="330"/>
      <c r="I39" s="288">
        <f t="shared" si="0"/>
        <v>0</v>
      </c>
      <c r="J39" s="239">
        <f t="shared" si="1"/>
        <v>0</v>
      </c>
      <c r="K39" s="96"/>
    </row>
    <row r="40" spans="1:11" ht="17.25" customHeight="1">
      <c r="A40" s="265" t="s">
        <v>85</v>
      </c>
      <c r="B40" s="79"/>
      <c r="C40" s="319"/>
      <c r="D40" s="171"/>
      <c r="E40" s="172"/>
      <c r="F40" s="101"/>
      <c r="G40" s="101"/>
      <c r="H40" s="330"/>
      <c r="I40" s="288">
        <f t="shared" si="0"/>
        <v>0</v>
      </c>
      <c r="J40" s="239">
        <f t="shared" si="1"/>
        <v>0</v>
      </c>
      <c r="K40" s="96"/>
    </row>
    <row r="41" spans="1:11" ht="17.25" customHeight="1">
      <c r="A41" s="265" t="s">
        <v>85</v>
      </c>
      <c r="B41" s="79"/>
      <c r="C41" s="319"/>
      <c r="D41" s="171"/>
      <c r="E41" s="172"/>
      <c r="F41" s="101"/>
      <c r="G41" s="101"/>
      <c r="H41" s="330"/>
      <c r="I41" s="288">
        <f t="shared" si="0"/>
        <v>0</v>
      </c>
      <c r="J41" s="239">
        <f t="shared" si="1"/>
        <v>0</v>
      </c>
      <c r="K41" s="96"/>
    </row>
    <row r="42" spans="1:11" ht="17.25" customHeight="1">
      <c r="A42" s="265" t="s">
        <v>85</v>
      </c>
      <c r="B42" s="79"/>
      <c r="C42" s="319"/>
      <c r="D42" s="171"/>
      <c r="E42" s="172"/>
      <c r="F42" s="101"/>
      <c r="G42" s="101"/>
      <c r="H42" s="330"/>
      <c r="I42" s="288">
        <f t="shared" si="0"/>
        <v>0</v>
      </c>
      <c r="J42" s="239">
        <f t="shared" si="1"/>
        <v>0</v>
      </c>
      <c r="K42" s="96"/>
    </row>
    <row r="43" spans="1:11" ht="17.25" customHeight="1">
      <c r="A43" s="265" t="s">
        <v>85</v>
      </c>
      <c r="B43" s="79"/>
      <c r="C43" s="319"/>
      <c r="D43" s="171"/>
      <c r="E43" s="172"/>
      <c r="F43" s="101"/>
      <c r="G43" s="101"/>
      <c r="H43" s="330"/>
      <c r="I43" s="288">
        <f t="shared" si="0"/>
        <v>0</v>
      </c>
      <c r="J43" s="239">
        <f t="shared" si="1"/>
        <v>0</v>
      </c>
      <c r="K43" s="96"/>
    </row>
    <row r="44" spans="1:11" ht="17.25" customHeight="1">
      <c r="A44" s="265" t="s">
        <v>85</v>
      </c>
      <c r="B44" s="79"/>
      <c r="C44" s="319"/>
      <c r="D44" s="171"/>
      <c r="E44" s="172"/>
      <c r="F44" s="101"/>
      <c r="G44" s="101"/>
      <c r="H44" s="330"/>
      <c r="I44" s="288">
        <f t="shared" si="0"/>
        <v>0</v>
      </c>
      <c r="J44" s="239">
        <f t="shared" si="1"/>
        <v>0</v>
      </c>
      <c r="K44" s="96"/>
    </row>
    <row r="45" spans="1:11" ht="17.25" customHeight="1">
      <c r="A45" s="265" t="s">
        <v>85</v>
      </c>
      <c r="B45" s="79"/>
      <c r="C45" s="319"/>
      <c r="D45" s="171"/>
      <c r="E45" s="172"/>
      <c r="F45" s="101"/>
      <c r="G45" s="101"/>
      <c r="H45" s="330"/>
      <c r="I45" s="288">
        <f t="shared" si="0"/>
        <v>0</v>
      </c>
      <c r="J45" s="239">
        <f t="shared" si="1"/>
        <v>0</v>
      </c>
      <c r="K45" s="96"/>
    </row>
    <row r="46" spans="1:11" ht="17.25" customHeight="1">
      <c r="A46" s="265" t="s">
        <v>85</v>
      </c>
      <c r="B46" s="79"/>
      <c r="C46" s="319"/>
      <c r="D46" s="171"/>
      <c r="E46" s="172"/>
      <c r="F46" s="101"/>
      <c r="G46" s="101"/>
      <c r="H46" s="330"/>
      <c r="I46" s="288">
        <f>H46*1/3</f>
        <v>0</v>
      </c>
      <c r="J46" s="239">
        <f>F46-(G46+I46)</f>
        <v>0</v>
      </c>
      <c r="K46" s="96"/>
    </row>
    <row r="47" spans="1:11" ht="17.25" customHeight="1">
      <c r="A47" s="265" t="s">
        <v>85</v>
      </c>
      <c r="B47" s="79"/>
      <c r="C47" s="319"/>
      <c r="D47" s="171"/>
      <c r="E47" s="172"/>
      <c r="F47" s="101"/>
      <c r="G47" s="101"/>
      <c r="H47" s="330"/>
      <c r="I47" s="288">
        <f>H47*1/3</f>
        <v>0</v>
      </c>
      <c r="J47" s="239">
        <f>F47-(G47+I47)</f>
        <v>0</v>
      </c>
      <c r="K47" s="96"/>
    </row>
    <row r="48" spans="1:11" ht="17.25" customHeight="1">
      <c r="A48" s="265" t="s">
        <v>85</v>
      </c>
      <c r="B48" s="79"/>
      <c r="C48" s="319"/>
      <c r="D48" s="171"/>
      <c r="E48" s="172"/>
      <c r="F48" s="101"/>
      <c r="G48" s="101"/>
      <c r="H48" s="330"/>
      <c r="I48" s="288">
        <f>H48*1/3</f>
        <v>0</v>
      </c>
      <c r="J48" s="239">
        <f>F48-(G48+I48)</f>
        <v>0</v>
      </c>
      <c r="K48" s="96"/>
    </row>
    <row r="49" spans="1:11" ht="17.25" customHeight="1">
      <c r="A49" s="265" t="s">
        <v>85</v>
      </c>
      <c r="B49" s="146"/>
      <c r="C49" s="319"/>
      <c r="D49" s="171"/>
      <c r="E49" s="172"/>
      <c r="F49" s="101"/>
      <c r="G49" s="101"/>
      <c r="H49" s="330"/>
      <c r="I49" s="288">
        <f>H49*1/3</f>
        <v>0</v>
      </c>
      <c r="J49" s="239">
        <f>F49-(G49+I49)</f>
        <v>0</v>
      </c>
      <c r="K49" s="147"/>
    </row>
    <row r="50" spans="1:11" ht="17.25" customHeight="1">
      <c r="A50" s="265" t="s">
        <v>85</v>
      </c>
      <c r="B50" s="79"/>
      <c r="C50" s="319"/>
      <c r="D50" s="171"/>
      <c r="E50" s="172"/>
      <c r="F50" s="101"/>
      <c r="G50" s="101"/>
      <c r="H50" s="330"/>
      <c r="I50" s="288">
        <f t="shared" si="0"/>
        <v>0</v>
      </c>
      <c r="J50" s="239">
        <f t="shared" si="1"/>
        <v>0</v>
      </c>
      <c r="K50" s="96"/>
    </row>
    <row r="51" spans="1:11" ht="17.25" customHeight="1">
      <c r="A51" s="257"/>
      <c r="B51" s="258"/>
      <c r="C51" s="259" t="s">
        <v>23</v>
      </c>
      <c r="D51" s="260"/>
      <c r="E51" s="261"/>
      <c r="F51" s="262">
        <f>SUM(F16:F50)</f>
        <v>28800</v>
      </c>
      <c r="G51" s="262">
        <f>SUM(G16:G50)</f>
        <v>2400</v>
      </c>
      <c r="H51" s="331"/>
      <c r="I51" s="289">
        <f>SUM(I16:I50)</f>
        <v>2933.3333333333335</v>
      </c>
      <c r="J51" s="262">
        <f>SUM(J16:J50)</f>
        <v>23466.666666666664</v>
      </c>
      <c r="K51" s="263"/>
    </row>
  </sheetData>
  <sheetProtection/>
  <mergeCells count="7">
    <mergeCell ref="C15:E15"/>
    <mergeCell ref="H11:I11"/>
    <mergeCell ref="J11:K11"/>
    <mergeCell ref="H12:I12"/>
    <mergeCell ref="J12:K12"/>
    <mergeCell ref="H13:I13"/>
    <mergeCell ref="J13:K13"/>
  </mergeCells>
  <printOptions horizontalCentered="1"/>
  <pageMargins left="0.6692913385826772" right="0.4724409448818898" top="0.7480314960629921" bottom="0.7480314960629921" header="0.31496062992125984" footer="0.5118110236220472"/>
  <pageSetup fitToHeight="1" fitToWidth="1" horizontalDpi="300" verticalDpi="300" orientation="portrait" paperSize="9" scale="93" r:id="rId4"/>
  <headerFooter alignWithMargins="0">
    <oddHeader>&amp;L&amp;18 ４．渡航費明細書</oddHeader>
  </headerFooter>
  <drawing r:id="rId3"/>
  <legacyDrawing r:id="rId2"/>
</worksheet>
</file>

<file path=xl/worksheets/sheet8.xml><?xml version="1.0" encoding="utf-8"?>
<worksheet xmlns="http://schemas.openxmlformats.org/spreadsheetml/2006/main" xmlns:r="http://schemas.openxmlformats.org/officeDocument/2006/relationships">
  <dimension ref="A1:H51"/>
  <sheetViews>
    <sheetView view="pageBreakPreview" zoomScale="60" zoomScalePageLayoutView="0" workbookViewId="0" topLeftCell="A1">
      <selection activeCell="I17" sqref="I17"/>
    </sheetView>
  </sheetViews>
  <sheetFormatPr defaultColWidth="9.00390625" defaultRowHeight="26.25" customHeight="1"/>
  <cols>
    <col min="1" max="1" width="6.375" style="27" customWidth="1"/>
    <col min="2" max="2" width="11.00390625" style="28" customWidth="1"/>
    <col min="3" max="3" width="23.50390625" style="27" customWidth="1"/>
    <col min="4" max="6" width="11.00390625" style="27" customWidth="1"/>
    <col min="7" max="7" width="15.00390625" style="45" customWidth="1"/>
    <col min="8" max="16384" width="9.00390625" style="27" customWidth="1"/>
  </cols>
  <sheetData>
    <row r="1" spans="1:3" ht="17.25" customHeight="1">
      <c r="A1" t="s">
        <v>163</v>
      </c>
      <c r="B1"/>
      <c r="C1"/>
    </row>
    <row r="2" spans="1:3" ht="17.25" customHeight="1">
      <c r="A2" s="230"/>
      <c r="B2" s="230" t="s">
        <v>164</v>
      </c>
      <c r="C2" s="230"/>
    </row>
    <row r="3" spans="1:3" ht="17.25" customHeight="1">
      <c r="A3" s="230"/>
      <c r="B3" s="230" t="s">
        <v>165</v>
      </c>
      <c r="C3" s="230"/>
    </row>
    <row r="4" spans="1:3" ht="17.25" customHeight="1">
      <c r="A4" s="230"/>
      <c r="B4" s="230" t="s">
        <v>224</v>
      </c>
      <c r="C4" s="230"/>
    </row>
    <row r="5" spans="1:3" ht="17.25" customHeight="1">
      <c r="A5" s="230"/>
      <c r="B5" s="230"/>
      <c r="C5" s="230"/>
    </row>
    <row r="6" ht="17.25" customHeight="1"/>
    <row r="7" spans="1:7" ht="17.25" customHeight="1">
      <c r="A7" s="267" t="s">
        <v>26</v>
      </c>
      <c r="B7" s="267" t="s">
        <v>35</v>
      </c>
      <c r="C7" s="267" t="s">
        <v>36</v>
      </c>
      <c r="D7" s="266" t="s">
        <v>37</v>
      </c>
      <c r="E7" s="266" t="s">
        <v>38</v>
      </c>
      <c r="F7" s="266" t="s">
        <v>39</v>
      </c>
      <c r="G7" s="245" t="s">
        <v>40</v>
      </c>
    </row>
    <row r="8" spans="1:7" ht="17.25" customHeight="1">
      <c r="A8" s="264" t="s">
        <v>32</v>
      </c>
      <c r="B8" s="107" t="s">
        <v>32</v>
      </c>
      <c r="C8" s="321" t="s">
        <v>57</v>
      </c>
      <c r="D8" s="99">
        <v>25000</v>
      </c>
      <c r="E8" s="99">
        <v>25000</v>
      </c>
      <c r="F8" s="237">
        <f aca="true" t="shared" si="0" ref="F8:F15">IF(E8&lt;&gt;"",D8-E8,"")</f>
        <v>0</v>
      </c>
      <c r="G8" s="108"/>
    </row>
    <row r="9" spans="1:7" ht="17.25" customHeight="1">
      <c r="A9" s="265" t="s">
        <v>32</v>
      </c>
      <c r="B9" s="109"/>
      <c r="C9" s="322" t="s">
        <v>56</v>
      </c>
      <c r="D9" s="101">
        <v>10000</v>
      </c>
      <c r="E9" s="101">
        <v>10000</v>
      </c>
      <c r="F9" s="238">
        <f t="shared" si="0"/>
        <v>0</v>
      </c>
      <c r="G9" s="110"/>
    </row>
    <row r="10" spans="1:7" ht="17.25" customHeight="1">
      <c r="A10" s="265" t="s">
        <v>32</v>
      </c>
      <c r="B10" s="109"/>
      <c r="C10" s="322" t="s">
        <v>58</v>
      </c>
      <c r="D10" s="101">
        <v>5000</v>
      </c>
      <c r="E10" s="101">
        <v>5000</v>
      </c>
      <c r="F10" s="238">
        <f t="shared" si="0"/>
        <v>0</v>
      </c>
      <c r="G10" s="110"/>
    </row>
    <row r="11" spans="1:7" ht="17.25" customHeight="1">
      <c r="A11" s="265" t="s">
        <v>32</v>
      </c>
      <c r="B11" s="109"/>
      <c r="C11" s="322" t="s">
        <v>59</v>
      </c>
      <c r="D11" s="101">
        <f>1000*40</f>
        <v>40000</v>
      </c>
      <c r="E11" s="101">
        <v>40000</v>
      </c>
      <c r="F11" s="238">
        <f t="shared" si="0"/>
        <v>0</v>
      </c>
      <c r="G11" s="110"/>
    </row>
    <row r="12" spans="1:7" ht="17.25" customHeight="1">
      <c r="A12" s="265" t="s">
        <v>32</v>
      </c>
      <c r="B12" s="109"/>
      <c r="C12" s="324"/>
      <c r="D12" s="101"/>
      <c r="E12" s="101"/>
      <c r="F12" s="239">
        <f t="shared" si="0"/>
      </c>
      <c r="G12" s="110"/>
    </row>
    <row r="13" spans="1:7" ht="17.25" customHeight="1">
      <c r="A13" s="265" t="s">
        <v>32</v>
      </c>
      <c r="B13" s="109"/>
      <c r="C13" s="322"/>
      <c r="D13" s="101"/>
      <c r="E13" s="101"/>
      <c r="F13" s="239">
        <f t="shared" si="0"/>
      </c>
      <c r="G13" s="110"/>
    </row>
    <row r="14" spans="1:7" ht="17.25" customHeight="1">
      <c r="A14" s="265" t="s">
        <v>32</v>
      </c>
      <c r="B14" s="109"/>
      <c r="C14" s="324"/>
      <c r="D14" s="101"/>
      <c r="E14" s="101"/>
      <c r="F14" s="239">
        <f t="shared" si="0"/>
      </c>
      <c r="G14" s="110"/>
    </row>
    <row r="15" spans="1:7" ht="17.25" customHeight="1">
      <c r="A15" s="265" t="s">
        <v>32</v>
      </c>
      <c r="B15" s="109"/>
      <c r="C15" s="322"/>
      <c r="D15" s="101"/>
      <c r="E15" s="101"/>
      <c r="F15" s="239">
        <f t="shared" si="0"/>
      </c>
      <c r="G15" s="110"/>
    </row>
    <row r="16" spans="1:7" ht="17.25" customHeight="1">
      <c r="A16" s="265" t="s">
        <v>32</v>
      </c>
      <c r="B16" s="109"/>
      <c r="C16" s="322"/>
      <c r="D16" s="101"/>
      <c r="E16" s="101"/>
      <c r="F16" s="239">
        <f aca="true" t="shared" si="1" ref="F16:F37">IF(E16&lt;&gt;"",D16-E16,"")</f>
      </c>
      <c r="G16" s="110"/>
    </row>
    <row r="17" spans="1:7" ht="17.25" customHeight="1">
      <c r="A17" s="265" t="s">
        <v>32</v>
      </c>
      <c r="B17" s="109"/>
      <c r="C17" s="322"/>
      <c r="D17" s="101"/>
      <c r="E17" s="101"/>
      <c r="F17" s="239">
        <f t="shared" si="1"/>
      </c>
      <c r="G17" s="110"/>
    </row>
    <row r="18" spans="1:7" ht="17.25" customHeight="1">
      <c r="A18" s="265" t="s">
        <v>32</v>
      </c>
      <c r="B18" s="109"/>
      <c r="C18" s="322"/>
      <c r="D18" s="101"/>
      <c r="E18" s="101"/>
      <c r="F18" s="239">
        <f t="shared" si="1"/>
      </c>
      <c r="G18" s="110"/>
    </row>
    <row r="19" spans="1:7" ht="17.25" customHeight="1">
      <c r="A19" s="265" t="s">
        <v>32</v>
      </c>
      <c r="B19" s="109"/>
      <c r="C19" s="322"/>
      <c r="D19" s="101"/>
      <c r="E19" s="101"/>
      <c r="F19" s="239">
        <f t="shared" si="1"/>
      </c>
      <c r="G19" s="110"/>
    </row>
    <row r="20" spans="1:7" ht="17.25" customHeight="1">
      <c r="A20" s="265" t="s">
        <v>32</v>
      </c>
      <c r="B20" s="109"/>
      <c r="C20" s="322"/>
      <c r="D20" s="101"/>
      <c r="E20" s="101"/>
      <c r="F20" s="239">
        <f t="shared" si="1"/>
      </c>
      <c r="G20" s="110"/>
    </row>
    <row r="21" spans="1:7" ht="17.25" customHeight="1">
      <c r="A21" s="265" t="s">
        <v>32</v>
      </c>
      <c r="B21" s="109"/>
      <c r="C21" s="322"/>
      <c r="D21" s="101"/>
      <c r="E21" s="101"/>
      <c r="F21" s="239">
        <f t="shared" si="1"/>
      </c>
      <c r="G21" s="110"/>
    </row>
    <row r="22" spans="1:7" ht="17.25" customHeight="1">
      <c r="A22" s="265" t="s">
        <v>32</v>
      </c>
      <c r="B22" s="109"/>
      <c r="C22" s="322"/>
      <c r="D22" s="101"/>
      <c r="E22" s="101"/>
      <c r="F22" s="239">
        <f t="shared" si="1"/>
      </c>
      <c r="G22" s="110"/>
    </row>
    <row r="23" spans="1:7" ht="17.25" customHeight="1">
      <c r="A23" s="265" t="s">
        <v>32</v>
      </c>
      <c r="B23" s="109"/>
      <c r="C23" s="322"/>
      <c r="D23" s="101"/>
      <c r="E23" s="101"/>
      <c r="F23" s="239">
        <f t="shared" si="1"/>
      </c>
      <c r="G23" s="110"/>
    </row>
    <row r="24" spans="1:7" ht="17.25" customHeight="1">
      <c r="A24" s="265" t="s">
        <v>32</v>
      </c>
      <c r="B24" s="109"/>
      <c r="C24" s="322"/>
      <c r="D24" s="101"/>
      <c r="E24" s="101"/>
      <c r="F24" s="239">
        <f t="shared" si="1"/>
      </c>
      <c r="G24" s="110"/>
    </row>
    <row r="25" spans="1:7" ht="17.25" customHeight="1">
      <c r="A25" s="265" t="s">
        <v>32</v>
      </c>
      <c r="B25" s="109"/>
      <c r="C25" s="322"/>
      <c r="D25" s="101"/>
      <c r="E25" s="101"/>
      <c r="F25" s="239">
        <f t="shared" si="1"/>
      </c>
      <c r="G25" s="110"/>
    </row>
    <row r="26" spans="1:7" ht="17.25" customHeight="1">
      <c r="A26" s="265" t="s">
        <v>32</v>
      </c>
      <c r="B26" s="109"/>
      <c r="C26" s="322"/>
      <c r="D26" s="101"/>
      <c r="E26" s="101"/>
      <c r="F26" s="239">
        <f aca="true" t="shared" si="2" ref="F26:F36">IF(E26&lt;&gt;"",D26-E26,"")</f>
      </c>
      <c r="G26" s="110"/>
    </row>
    <row r="27" spans="1:7" ht="17.25" customHeight="1">
      <c r="A27" s="265" t="s">
        <v>32</v>
      </c>
      <c r="B27" s="109"/>
      <c r="C27" s="322"/>
      <c r="D27" s="101"/>
      <c r="E27" s="101"/>
      <c r="F27" s="239">
        <f t="shared" si="2"/>
      </c>
      <c r="G27" s="110"/>
    </row>
    <row r="28" spans="1:7" ht="17.25" customHeight="1">
      <c r="A28" s="265" t="s">
        <v>32</v>
      </c>
      <c r="B28" s="109"/>
      <c r="C28" s="322"/>
      <c r="D28" s="101"/>
      <c r="E28" s="101"/>
      <c r="F28" s="239">
        <f t="shared" si="2"/>
      </c>
      <c r="G28" s="110"/>
    </row>
    <row r="29" spans="1:7" ht="17.25" customHeight="1">
      <c r="A29" s="265" t="s">
        <v>32</v>
      </c>
      <c r="B29" s="109"/>
      <c r="C29" s="322"/>
      <c r="D29" s="101"/>
      <c r="E29" s="101"/>
      <c r="F29" s="239">
        <f t="shared" si="2"/>
      </c>
      <c r="G29" s="110"/>
    </row>
    <row r="30" spans="1:7" ht="17.25" customHeight="1">
      <c r="A30" s="265" t="s">
        <v>32</v>
      </c>
      <c r="B30" s="109"/>
      <c r="C30" s="322"/>
      <c r="D30" s="101"/>
      <c r="E30" s="101"/>
      <c r="F30" s="239">
        <f t="shared" si="2"/>
      </c>
      <c r="G30" s="110"/>
    </row>
    <row r="31" spans="1:7" ht="17.25" customHeight="1">
      <c r="A31" s="265" t="s">
        <v>32</v>
      </c>
      <c r="B31" s="109"/>
      <c r="C31" s="322"/>
      <c r="D31" s="101"/>
      <c r="E31" s="101"/>
      <c r="F31" s="239">
        <f t="shared" si="2"/>
      </c>
      <c r="G31" s="110"/>
    </row>
    <row r="32" spans="1:7" ht="17.25" customHeight="1">
      <c r="A32" s="265" t="s">
        <v>32</v>
      </c>
      <c r="B32" s="109"/>
      <c r="C32" s="322"/>
      <c r="D32" s="101"/>
      <c r="E32" s="101"/>
      <c r="F32" s="239">
        <f t="shared" si="2"/>
      </c>
      <c r="G32" s="110"/>
    </row>
    <row r="33" spans="1:7" ht="17.25" customHeight="1">
      <c r="A33" s="265" t="s">
        <v>32</v>
      </c>
      <c r="B33" s="109"/>
      <c r="C33" s="322"/>
      <c r="D33" s="101"/>
      <c r="E33" s="101"/>
      <c r="F33" s="239">
        <f t="shared" si="2"/>
      </c>
      <c r="G33" s="110"/>
    </row>
    <row r="34" spans="1:7" ht="17.25" customHeight="1">
      <c r="A34" s="265" t="s">
        <v>32</v>
      </c>
      <c r="B34" s="109"/>
      <c r="C34" s="322"/>
      <c r="D34" s="101"/>
      <c r="E34" s="101"/>
      <c r="F34" s="239">
        <f t="shared" si="2"/>
      </c>
      <c r="G34" s="110"/>
    </row>
    <row r="35" spans="1:7" ht="17.25" customHeight="1">
      <c r="A35" s="265" t="s">
        <v>32</v>
      </c>
      <c r="B35" s="109"/>
      <c r="C35" s="322"/>
      <c r="D35" s="101"/>
      <c r="E35" s="101"/>
      <c r="F35" s="239">
        <f t="shared" si="2"/>
      </c>
      <c r="G35" s="110"/>
    </row>
    <row r="36" spans="1:7" ht="17.25" customHeight="1">
      <c r="A36" s="265" t="s">
        <v>32</v>
      </c>
      <c r="B36" s="109"/>
      <c r="C36" s="322"/>
      <c r="D36" s="101"/>
      <c r="E36" s="101"/>
      <c r="F36" s="239">
        <f t="shared" si="2"/>
      </c>
      <c r="G36" s="110"/>
    </row>
    <row r="37" spans="1:7" ht="17.25" customHeight="1">
      <c r="A37" s="265" t="s">
        <v>32</v>
      </c>
      <c r="B37" s="109"/>
      <c r="C37" s="322"/>
      <c r="D37" s="101"/>
      <c r="E37" s="101"/>
      <c r="F37" s="239">
        <f t="shared" si="1"/>
      </c>
      <c r="G37" s="110"/>
    </row>
    <row r="38" spans="1:7" ht="17.25" customHeight="1">
      <c r="A38" s="265" t="s">
        <v>32</v>
      </c>
      <c r="B38" s="111" t="s">
        <v>33</v>
      </c>
      <c r="C38" s="315"/>
      <c r="D38" s="103"/>
      <c r="E38" s="101"/>
      <c r="F38" s="239">
        <f aca="true" t="shared" si="3" ref="F38:F50">IF(E38&lt;&gt;"",D38-E38,"")</f>
      </c>
      <c r="G38" s="112"/>
    </row>
    <row r="39" spans="1:7" ht="17.25" customHeight="1">
      <c r="A39" s="265" t="s">
        <v>32</v>
      </c>
      <c r="B39" s="111"/>
      <c r="C39" s="315"/>
      <c r="D39" s="103"/>
      <c r="E39" s="101"/>
      <c r="F39" s="239">
        <f t="shared" si="3"/>
      </c>
      <c r="G39" s="113"/>
    </row>
    <row r="40" spans="1:7" ht="17.25" customHeight="1">
      <c r="A40" s="265" t="s">
        <v>32</v>
      </c>
      <c r="B40" s="111"/>
      <c r="C40" s="315"/>
      <c r="D40" s="103"/>
      <c r="E40" s="101"/>
      <c r="F40" s="239">
        <f t="shared" si="3"/>
      </c>
      <c r="G40" s="113"/>
    </row>
    <row r="41" spans="1:7" ht="17.25" customHeight="1">
      <c r="A41" s="265" t="s">
        <v>32</v>
      </c>
      <c r="B41" s="111"/>
      <c r="C41" s="315"/>
      <c r="D41" s="103"/>
      <c r="E41" s="101"/>
      <c r="F41" s="239">
        <f t="shared" si="3"/>
      </c>
      <c r="G41" s="113"/>
    </row>
    <row r="42" spans="1:7" ht="17.25" customHeight="1">
      <c r="A42" s="265" t="s">
        <v>32</v>
      </c>
      <c r="B42" s="111"/>
      <c r="C42" s="315"/>
      <c r="D42" s="103"/>
      <c r="E42" s="101"/>
      <c r="F42" s="239">
        <f t="shared" si="3"/>
      </c>
      <c r="G42" s="113"/>
    </row>
    <row r="43" spans="1:7" ht="17.25" customHeight="1">
      <c r="A43" s="265" t="s">
        <v>32</v>
      </c>
      <c r="B43" s="111"/>
      <c r="C43" s="315"/>
      <c r="D43" s="103"/>
      <c r="E43" s="101"/>
      <c r="F43" s="239">
        <f t="shared" si="3"/>
      </c>
      <c r="G43" s="113"/>
    </row>
    <row r="44" spans="1:8" ht="17.25" customHeight="1">
      <c r="A44" s="265" t="s">
        <v>32</v>
      </c>
      <c r="B44" s="111"/>
      <c r="C44" s="315"/>
      <c r="D44" s="103"/>
      <c r="E44" s="101"/>
      <c r="F44" s="239">
        <f t="shared" si="3"/>
      </c>
      <c r="G44" s="113"/>
      <c r="H44" s="46"/>
    </row>
    <row r="45" spans="1:8" ht="17.25" customHeight="1">
      <c r="A45" s="265" t="s">
        <v>32</v>
      </c>
      <c r="B45" s="111"/>
      <c r="C45" s="315"/>
      <c r="D45" s="103"/>
      <c r="E45" s="101"/>
      <c r="F45" s="239">
        <f>IF(E45&lt;&gt;"",D45-E45,"")</f>
      </c>
      <c r="G45" s="113"/>
      <c r="H45" s="46"/>
    </row>
    <row r="46" spans="1:8" ht="17.25" customHeight="1">
      <c r="A46" s="265" t="s">
        <v>32</v>
      </c>
      <c r="B46" s="111"/>
      <c r="C46" s="315"/>
      <c r="D46" s="103"/>
      <c r="E46" s="101"/>
      <c r="F46" s="239">
        <f t="shared" si="3"/>
      </c>
      <c r="G46" s="113"/>
      <c r="H46" s="46"/>
    </row>
    <row r="47" spans="1:7" ht="17.25" customHeight="1">
      <c r="A47" s="265" t="s">
        <v>32</v>
      </c>
      <c r="B47" s="111"/>
      <c r="C47" s="315"/>
      <c r="D47" s="103"/>
      <c r="E47" s="101"/>
      <c r="F47" s="239">
        <f t="shared" si="3"/>
      </c>
      <c r="G47" s="112"/>
    </row>
    <row r="48" spans="1:7" ht="17.25" customHeight="1">
      <c r="A48" s="265" t="s">
        <v>32</v>
      </c>
      <c r="B48" s="111"/>
      <c r="C48" s="315"/>
      <c r="D48" s="103"/>
      <c r="E48" s="101"/>
      <c r="F48" s="239">
        <f t="shared" si="3"/>
      </c>
      <c r="G48" s="112"/>
    </row>
    <row r="49" spans="1:7" ht="17.25" customHeight="1">
      <c r="A49" s="265" t="s">
        <v>32</v>
      </c>
      <c r="B49" s="111"/>
      <c r="C49" s="315"/>
      <c r="D49" s="103"/>
      <c r="E49" s="101"/>
      <c r="F49" s="239">
        <f t="shared" si="3"/>
      </c>
      <c r="G49" s="112"/>
    </row>
    <row r="50" spans="1:7" ht="17.25" customHeight="1" thickBot="1">
      <c r="A50" s="268" t="s">
        <v>175</v>
      </c>
      <c r="B50" s="114"/>
      <c r="C50" s="316"/>
      <c r="D50" s="123"/>
      <c r="E50" s="123"/>
      <c r="F50" s="241">
        <f t="shared" si="3"/>
      </c>
      <c r="G50" s="115"/>
    </row>
    <row r="51" spans="1:7" ht="17.25" customHeight="1" thickBot="1">
      <c r="A51" s="269"/>
      <c r="B51" s="270"/>
      <c r="C51" s="271" t="s">
        <v>23</v>
      </c>
      <c r="D51" s="272">
        <f>SUM(D8:D50)</f>
        <v>80000</v>
      </c>
      <c r="E51" s="273">
        <f>SUM(E8:E50)</f>
        <v>80000</v>
      </c>
      <c r="F51" s="274">
        <f>SUM(F8:F50)</f>
        <v>0</v>
      </c>
      <c r="G51" s="27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５．交流費明細書</oddHeader>
  </headerFooter>
  <drawing r:id="rId3"/>
  <legacyDrawing r:id="rId2"/>
</worksheet>
</file>

<file path=xl/worksheets/sheet9.xml><?xml version="1.0" encoding="utf-8"?>
<worksheet xmlns="http://schemas.openxmlformats.org/spreadsheetml/2006/main" xmlns:r="http://schemas.openxmlformats.org/officeDocument/2006/relationships">
  <dimension ref="A1:H51"/>
  <sheetViews>
    <sheetView view="pageBreakPreview" zoomScale="60" zoomScalePageLayoutView="0" workbookViewId="0" topLeftCell="A1">
      <pane ySplit="5" topLeftCell="A6" activePane="bottomLeft" state="frozen"/>
      <selection pane="topLeft" activeCell="A1" sqref="A1"/>
      <selection pane="bottomLeft" activeCell="K10" sqref="K10"/>
    </sheetView>
  </sheetViews>
  <sheetFormatPr defaultColWidth="9.00390625" defaultRowHeight="25.5" customHeight="1"/>
  <cols>
    <col min="1" max="1" width="6.375" style="43" customWidth="1"/>
    <col min="2" max="2" width="11.00390625" style="43" customWidth="1"/>
    <col min="3" max="3" width="23.125" style="43" customWidth="1"/>
    <col min="4" max="6" width="11.00390625" style="43" customWidth="1"/>
    <col min="7" max="7" width="15.00390625" style="47" customWidth="1"/>
    <col min="8" max="16384" width="9.00390625" style="43" customWidth="1"/>
  </cols>
  <sheetData>
    <row r="1" spans="1:3" ht="17.25" customHeight="1">
      <c r="A1" t="s">
        <v>166</v>
      </c>
      <c r="B1"/>
      <c r="C1"/>
    </row>
    <row r="2" spans="1:3" ht="17.25" customHeight="1">
      <c r="A2" s="230"/>
      <c r="B2" s="230" t="s">
        <v>167</v>
      </c>
      <c r="C2" s="230"/>
    </row>
    <row r="3" ht="17.25" customHeight="1">
      <c r="B3" s="232" t="s">
        <v>168</v>
      </c>
    </row>
    <row r="4" ht="17.25" customHeight="1"/>
    <row r="5" spans="1:7" ht="17.25" customHeight="1">
      <c r="A5" s="267" t="s">
        <v>26</v>
      </c>
      <c r="B5" s="267" t="s">
        <v>35</v>
      </c>
      <c r="C5" s="267" t="s">
        <v>36</v>
      </c>
      <c r="D5" s="266" t="s">
        <v>37</v>
      </c>
      <c r="E5" s="266" t="s">
        <v>38</v>
      </c>
      <c r="F5" s="266" t="s">
        <v>39</v>
      </c>
      <c r="G5" s="245" t="s">
        <v>40</v>
      </c>
    </row>
    <row r="6" spans="1:7" ht="17.25" customHeight="1">
      <c r="A6" s="264" t="s">
        <v>33</v>
      </c>
      <c r="B6" s="98"/>
      <c r="C6" s="323" t="s">
        <v>180</v>
      </c>
      <c r="D6" s="99">
        <v>120000</v>
      </c>
      <c r="E6" s="99">
        <v>100000</v>
      </c>
      <c r="F6" s="237">
        <f>IF(E6&lt;&gt;"",D6-E6,"")</f>
        <v>20000</v>
      </c>
      <c r="G6" s="116"/>
    </row>
    <row r="7" spans="1:8" ht="17.25" customHeight="1">
      <c r="A7" s="265" t="s">
        <v>33</v>
      </c>
      <c r="B7" s="100"/>
      <c r="C7" s="324"/>
      <c r="D7" s="101"/>
      <c r="E7" s="101"/>
      <c r="F7" s="238">
        <f aca="true" t="shared" si="0" ref="F7:F49">IF(E7&lt;&gt;"",D7-E7,"")</f>
      </c>
      <c r="G7" s="118"/>
      <c r="H7" s="48"/>
    </row>
    <row r="8" spans="1:7" ht="17.25" customHeight="1">
      <c r="A8" s="265" t="s">
        <v>33</v>
      </c>
      <c r="B8" s="100"/>
      <c r="C8" s="324"/>
      <c r="D8" s="101"/>
      <c r="E8" s="101"/>
      <c r="F8" s="238">
        <f t="shared" si="0"/>
      </c>
      <c r="G8" s="118"/>
    </row>
    <row r="9" spans="1:8" ht="17.25" customHeight="1">
      <c r="A9" s="265" t="s">
        <v>33</v>
      </c>
      <c r="B9" s="100"/>
      <c r="C9" s="324"/>
      <c r="D9" s="101"/>
      <c r="E9" s="101"/>
      <c r="F9" s="238">
        <f t="shared" si="0"/>
      </c>
      <c r="G9" s="118"/>
      <c r="H9" s="48"/>
    </row>
    <row r="10" spans="1:8" ht="17.25" customHeight="1">
      <c r="A10" s="265" t="s">
        <v>33</v>
      </c>
      <c r="B10" s="100"/>
      <c r="C10" s="324"/>
      <c r="D10" s="101"/>
      <c r="E10" s="101"/>
      <c r="F10" s="239">
        <f t="shared" si="0"/>
      </c>
      <c r="G10" s="118"/>
      <c r="H10" s="44"/>
    </row>
    <row r="11" spans="1:8" ht="17.25" customHeight="1">
      <c r="A11" s="265" t="s">
        <v>33</v>
      </c>
      <c r="B11" s="100"/>
      <c r="C11" s="324"/>
      <c r="D11" s="101"/>
      <c r="E11" s="101"/>
      <c r="F11" s="239">
        <f t="shared" si="0"/>
      </c>
      <c r="G11" s="118"/>
      <c r="H11" s="44"/>
    </row>
    <row r="12" spans="1:8" ht="17.25" customHeight="1">
      <c r="A12" s="265" t="s">
        <v>33</v>
      </c>
      <c r="B12" s="100"/>
      <c r="C12" s="324"/>
      <c r="D12" s="101"/>
      <c r="E12" s="101"/>
      <c r="F12" s="239">
        <f t="shared" si="0"/>
      </c>
      <c r="G12" s="118"/>
      <c r="H12" s="44"/>
    </row>
    <row r="13" spans="1:7" ht="17.25" customHeight="1">
      <c r="A13" s="265" t="s">
        <v>33</v>
      </c>
      <c r="B13" s="117"/>
      <c r="C13" s="325"/>
      <c r="D13" s="101"/>
      <c r="E13" s="101"/>
      <c r="F13" s="239">
        <f t="shared" si="0"/>
      </c>
      <c r="G13" s="119"/>
    </row>
    <row r="14" spans="1:7" ht="17.25" customHeight="1">
      <c r="A14" s="265" t="s">
        <v>33</v>
      </c>
      <c r="B14" s="117"/>
      <c r="C14" s="325"/>
      <c r="D14" s="101"/>
      <c r="E14" s="101"/>
      <c r="F14" s="239">
        <f aca="true" t="shared" si="1" ref="F14:F25">IF(E14&lt;&gt;"",D14-E14,"")</f>
      </c>
      <c r="G14" s="119"/>
    </row>
    <row r="15" spans="1:7" ht="17.25" customHeight="1">
      <c r="A15" s="265" t="s">
        <v>33</v>
      </c>
      <c r="B15" s="117"/>
      <c r="C15" s="325"/>
      <c r="D15" s="101"/>
      <c r="E15" s="101"/>
      <c r="F15" s="239">
        <f t="shared" si="1"/>
      </c>
      <c r="G15" s="119"/>
    </row>
    <row r="16" spans="1:7" ht="17.25" customHeight="1">
      <c r="A16" s="265" t="s">
        <v>33</v>
      </c>
      <c r="B16" s="117"/>
      <c r="C16" s="325"/>
      <c r="D16" s="101"/>
      <c r="E16" s="101"/>
      <c r="F16" s="239">
        <f t="shared" si="1"/>
      </c>
      <c r="G16" s="119"/>
    </row>
    <row r="17" spans="1:7" ht="17.25" customHeight="1">
      <c r="A17" s="265" t="s">
        <v>33</v>
      </c>
      <c r="B17" s="117"/>
      <c r="C17" s="325"/>
      <c r="D17" s="101"/>
      <c r="E17" s="101"/>
      <c r="F17" s="239">
        <f t="shared" si="1"/>
      </c>
      <c r="G17" s="119"/>
    </row>
    <row r="18" spans="1:7" ht="17.25" customHeight="1">
      <c r="A18" s="265" t="s">
        <v>33</v>
      </c>
      <c r="B18" s="117"/>
      <c r="C18" s="325"/>
      <c r="D18" s="101"/>
      <c r="E18" s="101"/>
      <c r="F18" s="239">
        <f t="shared" si="1"/>
      </c>
      <c r="G18" s="119"/>
    </row>
    <row r="19" spans="1:7" ht="17.25" customHeight="1">
      <c r="A19" s="265" t="s">
        <v>33</v>
      </c>
      <c r="B19" s="117"/>
      <c r="C19" s="325"/>
      <c r="D19" s="101"/>
      <c r="E19" s="101"/>
      <c r="F19" s="239">
        <f t="shared" si="1"/>
      </c>
      <c r="G19" s="119"/>
    </row>
    <row r="20" spans="1:7" ht="17.25" customHeight="1">
      <c r="A20" s="265" t="s">
        <v>33</v>
      </c>
      <c r="B20" s="117"/>
      <c r="C20" s="325"/>
      <c r="D20" s="101"/>
      <c r="E20" s="101"/>
      <c r="F20" s="239">
        <f t="shared" si="1"/>
      </c>
      <c r="G20" s="119"/>
    </row>
    <row r="21" spans="1:7" ht="17.25" customHeight="1">
      <c r="A21" s="265" t="s">
        <v>33</v>
      </c>
      <c r="B21" s="117"/>
      <c r="C21" s="325"/>
      <c r="D21" s="101"/>
      <c r="E21" s="101"/>
      <c r="F21" s="239">
        <f t="shared" si="1"/>
      </c>
      <c r="G21" s="119"/>
    </row>
    <row r="22" spans="1:7" ht="17.25" customHeight="1">
      <c r="A22" s="265" t="s">
        <v>33</v>
      </c>
      <c r="B22" s="117"/>
      <c r="C22" s="325"/>
      <c r="D22" s="101"/>
      <c r="E22" s="101"/>
      <c r="F22" s="239">
        <f t="shared" si="1"/>
      </c>
      <c r="G22" s="119"/>
    </row>
    <row r="23" spans="1:7" ht="17.25" customHeight="1">
      <c r="A23" s="265" t="s">
        <v>33</v>
      </c>
      <c r="B23" s="117"/>
      <c r="C23" s="325"/>
      <c r="D23" s="101"/>
      <c r="E23" s="101"/>
      <c r="F23" s="239">
        <f t="shared" si="1"/>
      </c>
      <c r="G23" s="119"/>
    </row>
    <row r="24" spans="1:7" ht="17.25" customHeight="1">
      <c r="A24" s="265" t="s">
        <v>33</v>
      </c>
      <c r="B24" s="117"/>
      <c r="C24" s="325"/>
      <c r="D24" s="101"/>
      <c r="E24" s="101"/>
      <c r="F24" s="239">
        <f t="shared" si="1"/>
      </c>
      <c r="G24" s="119"/>
    </row>
    <row r="25" spans="1:7" ht="17.25" customHeight="1">
      <c r="A25" s="265" t="s">
        <v>33</v>
      </c>
      <c r="B25" s="117"/>
      <c r="C25" s="325"/>
      <c r="D25" s="101"/>
      <c r="E25" s="101"/>
      <c r="F25" s="239">
        <f t="shared" si="1"/>
      </c>
      <c r="G25" s="119"/>
    </row>
    <row r="26" spans="1:7" ht="17.25" customHeight="1">
      <c r="A26" s="265" t="s">
        <v>33</v>
      </c>
      <c r="B26" s="117"/>
      <c r="C26" s="325"/>
      <c r="D26" s="101"/>
      <c r="E26" s="101"/>
      <c r="F26" s="239">
        <f aca="true" t="shared" si="2" ref="F26:F33">IF(E26&lt;&gt;"",D26-E26,"")</f>
      </c>
      <c r="G26" s="119"/>
    </row>
    <row r="27" spans="1:7" ht="17.25" customHeight="1">
      <c r="A27" s="265" t="s">
        <v>33</v>
      </c>
      <c r="B27" s="117"/>
      <c r="C27" s="325"/>
      <c r="D27" s="101"/>
      <c r="E27" s="101"/>
      <c r="F27" s="239">
        <f t="shared" si="2"/>
      </c>
      <c r="G27" s="119"/>
    </row>
    <row r="28" spans="1:7" ht="17.25" customHeight="1">
      <c r="A28" s="265" t="s">
        <v>33</v>
      </c>
      <c r="B28" s="117"/>
      <c r="C28" s="325"/>
      <c r="D28" s="101"/>
      <c r="E28" s="101"/>
      <c r="F28" s="239">
        <f t="shared" si="2"/>
      </c>
      <c r="G28" s="119"/>
    </row>
    <row r="29" spans="1:7" ht="17.25" customHeight="1">
      <c r="A29" s="265" t="s">
        <v>33</v>
      </c>
      <c r="B29" s="117"/>
      <c r="C29" s="325"/>
      <c r="D29" s="101"/>
      <c r="E29" s="101"/>
      <c r="F29" s="239">
        <f>IF(E29&lt;&gt;"",D29-E29,"")</f>
      </c>
      <c r="G29" s="119"/>
    </row>
    <row r="30" spans="1:7" ht="17.25" customHeight="1">
      <c r="A30" s="265" t="s">
        <v>33</v>
      </c>
      <c r="B30" s="117"/>
      <c r="C30" s="325"/>
      <c r="D30" s="101"/>
      <c r="E30" s="101"/>
      <c r="F30" s="239">
        <f t="shared" si="2"/>
      </c>
      <c r="G30" s="119"/>
    </row>
    <row r="31" spans="1:7" ht="17.25" customHeight="1">
      <c r="A31" s="265" t="s">
        <v>33</v>
      </c>
      <c r="B31" s="117"/>
      <c r="C31" s="325"/>
      <c r="D31" s="101"/>
      <c r="E31" s="101"/>
      <c r="F31" s="239">
        <f t="shared" si="2"/>
      </c>
      <c r="G31" s="119"/>
    </row>
    <row r="32" spans="1:7" ht="17.25" customHeight="1">
      <c r="A32" s="265" t="s">
        <v>33</v>
      </c>
      <c r="B32" s="117"/>
      <c r="C32" s="325"/>
      <c r="D32" s="101"/>
      <c r="E32" s="101"/>
      <c r="F32" s="239">
        <f t="shared" si="2"/>
      </c>
      <c r="G32" s="119"/>
    </row>
    <row r="33" spans="1:7" ht="17.25" customHeight="1">
      <c r="A33" s="265" t="s">
        <v>33</v>
      </c>
      <c r="B33" s="117"/>
      <c r="C33" s="325"/>
      <c r="D33" s="101"/>
      <c r="E33" s="101"/>
      <c r="F33" s="239">
        <f t="shared" si="2"/>
      </c>
      <c r="G33" s="119"/>
    </row>
    <row r="34" spans="1:7" ht="17.25" customHeight="1">
      <c r="A34" s="265" t="s">
        <v>33</v>
      </c>
      <c r="B34" s="117"/>
      <c r="C34" s="325"/>
      <c r="D34" s="101"/>
      <c r="E34" s="101"/>
      <c r="F34" s="239">
        <f t="shared" si="0"/>
      </c>
      <c r="G34" s="102"/>
    </row>
    <row r="35" spans="1:7" ht="17.25" customHeight="1">
      <c r="A35" s="265" t="s">
        <v>33</v>
      </c>
      <c r="B35" s="117"/>
      <c r="C35" s="325"/>
      <c r="D35" s="101"/>
      <c r="E35" s="101"/>
      <c r="F35" s="239">
        <f t="shared" si="0"/>
      </c>
      <c r="G35" s="119"/>
    </row>
    <row r="36" spans="1:7" ht="17.25" customHeight="1">
      <c r="A36" s="265" t="s">
        <v>33</v>
      </c>
      <c r="B36" s="117"/>
      <c r="C36" s="324"/>
      <c r="D36" s="101"/>
      <c r="E36" s="101"/>
      <c r="F36" s="239">
        <f t="shared" si="0"/>
      </c>
      <c r="G36" s="118"/>
    </row>
    <row r="37" spans="1:8" ht="17.25" customHeight="1">
      <c r="A37" s="265" t="s">
        <v>33</v>
      </c>
      <c r="B37" s="100"/>
      <c r="C37" s="324"/>
      <c r="D37" s="101"/>
      <c r="E37" s="101"/>
      <c r="F37" s="239">
        <f t="shared" si="0"/>
      </c>
      <c r="G37" s="118"/>
      <c r="H37" s="44"/>
    </row>
    <row r="38" spans="1:7" ht="17.25" customHeight="1">
      <c r="A38" s="265" t="s">
        <v>33</v>
      </c>
      <c r="B38" s="117"/>
      <c r="C38" s="325"/>
      <c r="D38" s="101"/>
      <c r="E38" s="117"/>
      <c r="F38" s="239">
        <f t="shared" si="0"/>
      </c>
      <c r="G38" s="119"/>
    </row>
    <row r="39" spans="1:8" ht="17.25" customHeight="1">
      <c r="A39" s="265" t="s">
        <v>33</v>
      </c>
      <c r="B39" s="100"/>
      <c r="C39" s="324"/>
      <c r="D39" s="101"/>
      <c r="E39" s="101"/>
      <c r="F39" s="239">
        <f t="shared" si="0"/>
      </c>
      <c r="G39" s="118"/>
      <c r="H39" s="44"/>
    </row>
    <row r="40" spans="1:8" ht="17.25" customHeight="1">
      <c r="A40" s="265" t="s">
        <v>33</v>
      </c>
      <c r="B40" s="117"/>
      <c r="C40" s="325"/>
      <c r="D40" s="117"/>
      <c r="E40" s="117"/>
      <c r="F40" s="239">
        <f t="shared" si="0"/>
      </c>
      <c r="G40" s="102"/>
      <c r="H40" s="44"/>
    </row>
    <row r="41" spans="1:7" ht="17.25" customHeight="1">
      <c r="A41" s="265" t="s">
        <v>33</v>
      </c>
      <c r="B41" s="117"/>
      <c r="C41" s="325"/>
      <c r="D41" s="101"/>
      <c r="E41" s="117"/>
      <c r="F41" s="239">
        <f t="shared" si="0"/>
      </c>
      <c r="G41" s="119"/>
    </row>
    <row r="42" spans="1:7" ht="17.25" customHeight="1">
      <c r="A42" s="265" t="s">
        <v>33</v>
      </c>
      <c r="B42" s="117"/>
      <c r="C42" s="325"/>
      <c r="D42" s="101"/>
      <c r="E42" s="117"/>
      <c r="F42" s="239">
        <f t="shared" si="0"/>
      </c>
      <c r="G42" s="119"/>
    </row>
    <row r="43" spans="1:7" ht="17.25" customHeight="1">
      <c r="A43" s="265" t="s">
        <v>33</v>
      </c>
      <c r="B43" s="117"/>
      <c r="C43" s="325"/>
      <c r="D43" s="101"/>
      <c r="E43" s="117"/>
      <c r="F43" s="239">
        <f t="shared" si="0"/>
      </c>
      <c r="G43" s="119"/>
    </row>
    <row r="44" spans="1:7" ht="17.25" customHeight="1">
      <c r="A44" s="265" t="s">
        <v>33</v>
      </c>
      <c r="B44" s="117"/>
      <c r="C44" s="325"/>
      <c r="D44" s="101"/>
      <c r="E44" s="117"/>
      <c r="F44" s="239">
        <f t="shared" si="0"/>
      </c>
      <c r="G44" s="119"/>
    </row>
    <row r="45" spans="1:7" ht="17.25" customHeight="1">
      <c r="A45" s="265" t="s">
        <v>33</v>
      </c>
      <c r="B45" s="117"/>
      <c r="C45" s="325"/>
      <c r="D45" s="101"/>
      <c r="E45" s="117"/>
      <c r="F45" s="239">
        <f t="shared" si="0"/>
      </c>
      <c r="G45" s="119"/>
    </row>
    <row r="46" spans="1:7" ht="17.25" customHeight="1">
      <c r="A46" s="265" t="s">
        <v>33</v>
      </c>
      <c r="B46" s="117"/>
      <c r="C46" s="325"/>
      <c r="D46" s="101"/>
      <c r="E46" s="117"/>
      <c r="F46" s="239">
        <f t="shared" si="0"/>
      </c>
      <c r="G46" s="119"/>
    </row>
    <row r="47" spans="1:7" ht="17.25" customHeight="1">
      <c r="A47" s="265" t="s">
        <v>33</v>
      </c>
      <c r="B47" s="117"/>
      <c r="C47" s="325"/>
      <c r="D47" s="101"/>
      <c r="E47" s="117"/>
      <c r="F47" s="239">
        <f t="shared" si="0"/>
      </c>
      <c r="G47" s="119"/>
    </row>
    <row r="48" spans="1:7" ht="17.25" customHeight="1">
      <c r="A48" s="265" t="s">
        <v>33</v>
      </c>
      <c r="B48" s="117"/>
      <c r="C48" s="325"/>
      <c r="D48" s="101"/>
      <c r="E48" s="117"/>
      <c r="F48" s="239">
        <f t="shared" si="0"/>
      </c>
      <c r="G48" s="119"/>
    </row>
    <row r="49" spans="1:7" ht="17.25" customHeight="1">
      <c r="A49" s="265" t="s">
        <v>33</v>
      </c>
      <c r="B49" s="117"/>
      <c r="C49" s="325"/>
      <c r="D49" s="101"/>
      <c r="E49" s="117"/>
      <c r="F49" s="239">
        <f t="shared" si="0"/>
      </c>
      <c r="G49" s="119"/>
    </row>
    <row r="50" spans="1:7" ht="17.25" customHeight="1" thickBot="1">
      <c r="A50" s="276" t="s">
        <v>174</v>
      </c>
      <c r="B50" s="120"/>
      <c r="C50" s="326"/>
      <c r="D50" s="124"/>
      <c r="E50" s="125"/>
      <c r="F50" s="241">
        <f>IF(E50&lt;&gt;"",D50-E50,"")</f>
      </c>
      <c r="G50" s="121"/>
    </row>
    <row r="51" spans="1:7" ht="17.25" customHeight="1" thickBot="1">
      <c r="A51" s="277"/>
      <c r="B51" s="269"/>
      <c r="C51" s="271" t="s">
        <v>23</v>
      </c>
      <c r="D51" s="272">
        <f>SUM(D6:D50)</f>
        <v>120000</v>
      </c>
      <c r="E51" s="273">
        <f>SUM(E6:E50)</f>
        <v>100000</v>
      </c>
      <c r="F51" s="273">
        <f>SUM(F6:F50)</f>
        <v>20000</v>
      </c>
      <c r="G51" s="27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６．その他明細書</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NYKK</dc:creator>
  <cp:keywords/>
  <dc:description/>
  <cp:lastModifiedBy>NYKK-PC-B</cp:lastModifiedBy>
  <cp:lastPrinted>2022-02-22T01:22:33Z</cp:lastPrinted>
  <dcterms:created xsi:type="dcterms:W3CDTF">2008-10-15T03:03:52Z</dcterms:created>
  <dcterms:modified xsi:type="dcterms:W3CDTF">2022-02-22T01:27:14Z</dcterms:modified>
  <cp:category/>
  <cp:version/>
  <cp:contentType/>
  <cp:contentStatus/>
</cp:coreProperties>
</file>